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3.xml" ContentType="application/vnd.openxmlformats-officedocument.spreadsheetml.pivotTable+xml"/>
  <Override PartName="/xl/drawings/drawing2.xml" ContentType="application/vnd.openxmlformats-officedocument.drawing+xml"/>
  <Override PartName="/xl/charts/chartEx1.xml" ContentType="application/vnd.ms-office.chartex+xml"/>
  <Override PartName="/xl/charts/style2.xml" ContentType="application/vnd.ms-office.chartstyle+xml"/>
  <Override PartName="/xl/charts/colors2.xml" ContentType="application/vnd.ms-office.chartcolorstyle+xml"/>
  <Override PartName="/xl/pivotTables/pivotTable4.xml" ContentType="application/vnd.openxmlformats-officedocument.spreadsheetml.pivotTable+xml"/>
  <Override PartName="/xl/drawings/drawing3.xml" ContentType="application/vnd.openxmlformats-officedocument.drawing+xml"/>
  <Override PartName="/xl/charts/chart2.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Alaa\AMS\Projects\GPMA June 2024 training\Non Profit\"/>
    </mc:Choice>
  </mc:AlternateContent>
  <xr:revisionPtr revIDLastSave="0" documentId="13_ncr:1_{CDEAA7F7-983F-4013-B833-D61BA826695D}" xr6:coauthVersionLast="47" xr6:coauthVersionMax="47" xr10:uidLastSave="{00000000-0000-0000-0000-000000000000}"/>
  <bookViews>
    <workbookView xWindow="18240" yWindow="2028" windowWidth="21264" windowHeight="17112" activeTab="5" xr2:uid="{00000000-000D-0000-FFFF-FFFF00000000}"/>
  </bookViews>
  <sheets>
    <sheet name="Satisfaction" sheetId="2" r:id="rId1"/>
    <sheet name="Location" sheetId="3" r:id="rId2"/>
    <sheet name="Program" sheetId="4" r:id="rId3"/>
    <sheet name="Box &amp; Whisker" sheetId="5" r:id="rId4"/>
    <sheet name="Freq" sheetId="6" r:id="rId5"/>
    <sheet name="data" sheetId="1" r:id="rId6"/>
  </sheets>
  <definedNames>
    <definedName name="_xlchart.v1.0" hidden="1">'Box &amp; Whisker'!$B$24</definedName>
    <definedName name="_xlchart.v1.1" hidden="1">'Box &amp; Whisker'!$B$25:$B$36</definedName>
    <definedName name="_xlchart.v1.10" hidden="1">'Box &amp; Whisker'!$D$24</definedName>
    <definedName name="_xlchart.v1.11" hidden="1">'Box &amp; Whisker'!$D$25:$D$36</definedName>
    <definedName name="_xlchart.v1.12" hidden="1">'Box &amp; Whisker'!$B$24</definedName>
    <definedName name="_xlchart.v1.13" hidden="1">'Box &amp; Whisker'!$B$25:$B$36</definedName>
    <definedName name="_xlchart.v1.14" hidden="1">'Box &amp; Whisker'!$C$24</definedName>
    <definedName name="_xlchart.v1.15" hidden="1">'Box &amp; Whisker'!$C$25:$C$36</definedName>
    <definedName name="_xlchart.v1.16" hidden="1">'Box &amp; Whisker'!$D$24</definedName>
    <definedName name="_xlchart.v1.17" hidden="1">'Box &amp; Whisker'!$D$25:$D$36</definedName>
    <definedName name="_xlchart.v1.18" hidden="1">'Box &amp; Whisker'!$B$24</definedName>
    <definedName name="_xlchart.v1.19" hidden="1">'Box &amp; Whisker'!$B$25:$B$36</definedName>
    <definedName name="_xlchart.v1.2" hidden="1">'Box &amp; Whisker'!$C$24</definedName>
    <definedName name="_xlchart.v1.20" hidden="1">'Box &amp; Whisker'!$C$24</definedName>
    <definedName name="_xlchart.v1.21" hidden="1">'Box &amp; Whisker'!$C$25:$C$36</definedName>
    <definedName name="_xlchart.v1.22" hidden="1">'Box &amp; Whisker'!$D$24</definedName>
    <definedName name="_xlchart.v1.23" hidden="1">'Box &amp; Whisker'!$D$25:$D$36</definedName>
    <definedName name="_xlchart.v1.24" hidden="1">'Box &amp; Whisker'!$B$24</definedName>
    <definedName name="_xlchart.v1.25" hidden="1">'Box &amp; Whisker'!$B$25:$B$36</definedName>
    <definedName name="_xlchart.v1.26" hidden="1">'Box &amp; Whisker'!$C$24</definedName>
    <definedName name="_xlchart.v1.27" hidden="1">'Box &amp; Whisker'!$C$25:$C$36</definedName>
    <definedName name="_xlchart.v1.28" hidden="1">'Box &amp; Whisker'!$D$24</definedName>
    <definedName name="_xlchart.v1.29" hidden="1">'Box &amp; Whisker'!$D$25:$D$36</definedName>
    <definedName name="_xlchart.v1.3" hidden="1">'Box &amp; Whisker'!$C$25:$C$36</definedName>
    <definedName name="_xlchart.v1.4" hidden="1">'Box &amp; Whisker'!$D$24</definedName>
    <definedName name="_xlchart.v1.5" hidden="1">'Box &amp; Whisker'!$D$25:$D$36</definedName>
    <definedName name="_xlchart.v1.6" hidden="1">'Box &amp; Whisker'!$B$24</definedName>
    <definedName name="_xlchart.v1.7" hidden="1">'Box &amp; Whisker'!$B$25:$B$36</definedName>
    <definedName name="_xlchart.v1.8" hidden="1">'Box &amp; Whisker'!$C$24</definedName>
    <definedName name="_xlchart.v1.9" hidden="1">'Box &amp; Whisker'!$C$25:$C$36</definedName>
    <definedName name="Detractors">data!$P$120</definedName>
    <definedName name="donation">data!$G$2:$G$101</definedName>
    <definedName name="promoters">data!$P$119</definedName>
    <definedName name="Slicer_Age_Range">#N/A</definedName>
    <definedName name="Slicer_City">#N/A</definedName>
    <definedName name="Slicer_Education_Level">#N/A</definedName>
    <definedName name="Slicer_Gender">#N/A</definedName>
    <definedName name="Slicer_State">#N/A</definedName>
    <definedName name="surveys">data!$P$121</definedName>
  </definedNames>
  <calcPr calcId="191029"/>
  <pivotCaches>
    <pivotCache cacheId="12" r:id="rId7"/>
  </pivotCaches>
  <extLst>
    <ext xmlns:x14="http://schemas.microsoft.com/office/spreadsheetml/2009/9/main" uri="{BBE1A952-AA13-448e-AADC-164F8A28A991}">
      <x14:slicerCaches>
        <x14:slicerCache r:id="rId8"/>
        <x14:slicerCache r:id="rId9"/>
        <x14:slicerCache r:id="rId10"/>
        <x14:slicerCache r:id="rId11"/>
        <x14:slicerCache r:id="rId12"/>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16" i="1" l="1"/>
  <c r="R116" i="1"/>
  <c r="H116" i="1"/>
  <c r="I116" i="1"/>
  <c r="J116" i="1"/>
  <c r="K116" i="1"/>
  <c r="L116" i="1"/>
  <c r="M116" i="1"/>
  <c r="N116" i="1"/>
  <c r="O116" i="1"/>
  <c r="P116" i="1"/>
  <c r="G116" i="1"/>
  <c r="P122" i="1"/>
  <c r="P121" i="1"/>
  <c r="P120" i="1"/>
  <c r="P119" i="1"/>
  <c r="I117" i="1"/>
  <c r="J117" i="1"/>
  <c r="K117" i="1"/>
  <c r="L117" i="1"/>
  <c r="M117" i="1"/>
  <c r="N117" i="1"/>
  <c r="O117" i="1"/>
  <c r="P117" i="1"/>
  <c r="Q117" i="1"/>
  <c r="R117" i="1"/>
  <c r="H117" i="1"/>
  <c r="H104" i="1"/>
  <c r="I104" i="1"/>
  <c r="J104" i="1"/>
  <c r="K104" i="1"/>
  <c r="L104" i="1"/>
  <c r="M104" i="1"/>
  <c r="N104" i="1"/>
  <c r="O104" i="1"/>
  <c r="P104" i="1"/>
  <c r="Q104" i="1"/>
  <c r="R104" i="1"/>
  <c r="H105" i="1"/>
  <c r="I105" i="1"/>
  <c r="J105" i="1"/>
  <c r="K105" i="1"/>
  <c r="L105" i="1"/>
  <c r="M105" i="1"/>
  <c r="N105" i="1"/>
  <c r="O105" i="1"/>
  <c r="P105" i="1"/>
  <c r="Q105" i="1"/>
  <c r="R105" i="1"/>
  <c r="H107" i="1"/>
  <c r="I107" i="1"/>
  <c r="J107" i="1"/>
  <c r="K107" i="1"/>
  <c r="L107" i="1"/>
  <c r="M107" i="1"/>
  <c r="N107" i="1"/>
  <c r="O107" i="1"/>
  <c r="P107" i="1"/>
  <c r="Q107" i="1"/>
  <c r="R107" i="1"/>
  <c r="H108" i="1"/>
  <c r="I108" i="1"/>
  <c r="J108" i="1"/>
  <c r="K108" i="1"/>
  <c r="L108" i="1"/>
  <c r="M108" i="1"/>
  <c r="N108" i="1"/>
  <c r="O108" i="1"/>
  <c r="P108" i="1"/>
  <c r="Q108" i="1"/>
  <c r="R108" i="1"/>
  <c r="H109" i="1"/>
  <c r="I109" i="1"/>
  <c r="J109" i="1"/>
  <c r="K109" i="1"/>
  <c r="L109" i="1"/>
  <c r="M109" i="1"/>
  <c r="N109" i="1"/>
  <c r="O109" i="1"/>
  <c r="P109" i="1"/>
  <c r="Q109" i="1"/>
  <c r="R109" i="1"/>
  <c r="H110" i="1"/>
  <c r="I110" i="1"/>
  <c r="J110" i="1"/>
  <c r="K110" i="1"/>
  <c r="L110" i="1"/>
  <c r="M110" i="1"/>
  <c r="N110" i="1"/>
  <c r="O110" i="1"/>
  <c r="P110" i="1"/>
  <c r="Q110" i="1"/>
  <c r="R110" i="1"/>
  <c r="H111" i="1"/>
  <c r="I111" i="1"/>
  <c r="J111" i="1"/>
  <c r="K111" i="1"/>
  <c r="L111" i="1"/>
  <c r="M111" i="1"/>
  <c r="N111" i="1"/>
  <c r="O111" i="1"/>
  <c r="P111" i="1"/>
  <c r="Q111" i="1"/>
  <c r="R111" i="1"/>
  <c r="H112" i="1"/>
  <c r="I112" i="1"/>
  <c r="J112" i="1"/>
  <c r="K112" i="1"/>
  <c r="L112" i="1"/>
  <c r="M112" i="1"/>
  <c r="N112" i="1"/>
  <c r="O112" i="1"/>
  <c r="P112" i="1"/>
  <c r="Q112" i="1"/>
  <c r="R112" i="1"/>
  <c r="H114" i="1"/>
  <c r="I114" i="1"/>
  <c r="J114" i="1"/>
  <c r="K114" i="1"/>
  <c r="L114" i="1"/>
  <c r="M114" i="1"/>
  <c r="N114" i="1"/>
  <c r="O114" i="1"/>
  <c r="P114" i="1"/>
  <c r="Q114" i="1"/>
  <c r="R114" i="1"/>
  <c r="H115" i="1"/>
  <c r="I115" i="1"/>
  <c r="J115" i="1"/>
  <c r="K115" i="1"/>
  <c r="L115" i="1"/>
  <c r="M115" i="1"/>
  <c r="N115" i="1"/>
  <c r="O115" i="1"/>
  <c r="P115" i="1"/>
  <c r="Q115" i="1"/>
  <c r="R115" i="1"/>
  <c r="G115" i="1"/>
  <c r="G114" i="1"/>
  <c r="G112" i="1"/>
  <c r="G111" i="1"/>
  <c r="G110" i="1"/>
  <c r="G109" i="1"/>
  <c r="G108" i="1"/>
  <c r="G107" i="1"/>
  <c r="G105" i="1"/>
  <c r="G104" i="1"/>
</calcChain>
</file>

<file path=xl/sharedStrings.xml><?xml version="1.0" encoding="utf-8"?>
<sst xmlns="http://schemas.openxmlformats.org/spreadsheetml/2006/main" count="2106" uniqueCount="633">
  <si>
    <t>Donor Name</t>
  </si>
  <si>
    <t>City</t>
  </si>
  <si>
    <t>State</t>
  </si>
  <si>
    <t>Gender</t>
  </si>
  <si>
    <t>Age</t>
  </si>
  <si>
    <t>Education Level</t>
  </si>
  <si>
    <t>Occupation</t>
  </si>
  <si>
    <t>Donation Value</t>
  </si>
  <si>
    <t>Program Donated To</t>
  </si>
  <si>
    <t>Donation Date</t>
  </si>
  <si>
    <t>Donation Frequency</t>
  </si>
  <si>
    <t>Donation Method</t>
  </si>
  <si>
    <t>Ease of Donation</t>
  </si>
  <si>
    <t>Donation Issues</t>
  </si>
  <si>
    <t>Communication Frequency</t>
  </si>
  <si>
    <t>Well Informed</t>
  </si>
  <si>
    <t>Participated in Events</t>
  </si>
  <si>
    <t>Engagement Opportunities</t>
  </si>
  <si>
    <t>Understanding Impact</t>
  </si>
  <si>
    <t>More Info Needed</t>
  </si>
  <si>
    <t>Recognized Contributions</t>
  </si>
  <si>
    <t>Suggestions for Improvement</t>
  </si>
  <si>
    <t>Overall Satisfaction</t>
  </si>
  <si>
    <t>Likelihood to Donate Again</t>
  </si>
  <si>
    <t>Likelihood to Recommend</t>
  </si>
  <si>
    <t>Preferred Communication Channel</t>
  </si>
  <si>
    <t>Preferred Frequency of Updates</t>
  </si>
  <si>
    <t>Interest in Specific Programs</t>
  </si>
  <si>
    <t>Theresa Sullivan</t>
  </si>
  <si>
    <t>Carolstad</t>
  </si>
  <si>
    <t>New Jersey</t>
  </si>
  <si>
    <t>Other</t>
  </si>
  <si>
    <t>Doctorate</t>
  </si>
  <si>
    <t>Environmental manager</t>
  </si>
  <si>
    <t>Community Development</t>
  </si>
  <si>
    <t>Monthly</t>
  </si>
  <si>
    <t>Check</t>
  </si>
  <si>
    <t>Yes</t>
  </si>
  <si>
    <t>No</t>
  </si>
  <si>
    <t>Child continue idea offer.</t>
  </si>
  <si>
    <t>Mail</t>
  </si>
  <si>
    <t>Weekly</t>
  </si>
  <si>
    <t>Education</t>
  </si>
  <si>
    <t>John Kaiser Jr.</t>
  </si>
  <si>
    <t>Butlermouth</t>
  </si>
  <si>
    <t>New Mexico</t>
  </si>
  <si>
    <t>Female</t>
  </si>
  <si>
    <t>High School</t>
  </si>
  <si>
    <t>Surveyor, building control</t>
  </si>
  <si>
    <t>Disaster Relief</t>
  </si>
  <si>
    <t>Cash</t>
  </si>
  <si>
    <t>Measure many thank student wind.</t>
  </si>
  <si>
    <t>SMS</t>
  </si>
  <si>
    <t>Healthcare</t>
  </si>
  <si>
    <t>Amy Browning</t>
  </si>
  <si>
    <t>Salasmouth</t>
  </si>
  <si>
    <t>Nevada</t>
  </si>
  <si>
    <t>Associate Degree</t>
  </si>
  <si>
    <t>Primary school teacher</t>
  </si>
  <si>
    <t>Yearly</t>
  </si>
  <si>
    <t>Require thousand information become answer it mind claim.</t>
  </si>
  <si>
    <t>Email</t>
  </si>
  <si>
    <t>Justin Turner</t>
  </si>
  <si>
    <t>New Leroymouth</t>
  </si>
  <si>
    <t>Connecticut</t>
  </si>
  <si>
    <t>Male</t>
  </si>
  <si>
    <t>Bachelor's Degree</t>
  </si>
  <si>
    <t>Therapist, speech and language</t>
  </si>
  <si>
    <t>Bank Transfer</t>
  </si>
  <si>
    <t>Company poor feel that another.</t>
  </si>
  <si>
    <t>Sarah Clark</t>
  </si>
  <si>
    <t>Andrewview</t>
  </si>
  <si>
    <t>Master's Degree</t>
  </si>
  <si>
    <t>Engineer, maintenance</t>
  </si>
  <si>
    <t>Speech idea subject shoulder city.</t>
  </si>
  <si>
    <t>Michelle Vargas</t>
  </si>
  <si>
    <t>North Richardbury</t>
  </si>
  <si>
    <t>Illinois</t>
  </si>
  <si>
    <t>Nurse, learning disability</t>
  </si>
  <si>
    <t>One-time</t>
  </si>
  <si>
    <t>Online</t>
  </si>
  <si>
    <t>Pull protect doctor sit scene recently sit.</t>
  </si>
  <si>
    <t>Tony Li</t>
  </si>
  <si>
    <t>Lake Steven</t>
  </si>
  <si>
    <t>Rhode Island</t>
  </si>
  <si>
    <t>Product/process development scientist</t>
  </si>
  <si>
    <t>Police purpose growth father.</t>
  </si>
  <si>
    <t>Anna Velazquez</t>
  </si>
  <si>
    <t>West Tammy</t>
  </si>
  <si>
    <t>Wyoming</t>
  </si>
  <si>
    <t>Journalist, broadcasting</t>
  </si>
  <si>
    <t>Firm technology significant during voice.</t>
  </si>
  <si>
    <t>James Martinez</t>
  </si>
  <si>
    <t>New Rebecca</t>
  </si>
  <si>
    <t>New York</t>
  </si>
  <si>
    <t>Secretary/administrator</t>
  </si>
  <si>
    <t>Because live father quickly.</t>
  </si>
  <si>
    <t>Phone</t>
  </si>
  <si>
    <t>Terry White</t>
  </si>
  <si>
    <t>Phillipberg</t>
  </si>
  <si>
    <t>Designer, furniture</t>
  </si>
  <si>
    <t>Theory represent tree past require real.</t>
  </si>
  <si>
    <t>Mrs. Jordan Patel</t>
  </si>
  <si>
    <t>Lake Patrickville</t>
  </si>
  <si>
    <t>Interpreter</t>
  </si>
  <si>
    <t>Story with recently history actually meet city.</t>
  </si>
  <si>
    <t>Zachary Warren</t>
  </si>
  <si>
    <t>Lake Samanthahaven</t>
  </si>
  <si>
    <t>Alaska</t>
  </si>
  <si>
    <t>Commercial art gallery manager</t>
  </si>
  <si>
    <t>Feel difference teach interesting form.</t>
  </si>
  <si>
    <t>Caitlyn Garcia</t>
  </si>
  <si>
    <t>South Javier</t>
  </si>
  <si>
    <t>Minnesota</t>
  </si>
  <si>
    <t>Therapist, sports</t>
  </si>
  <si>
    <t>Relationship should usually nice office cut.</t>
  </si>
  <si>
    <t>Quarterly</t>
  </si>
  <si>
    <t>Eric Bautista</t>
  </si>
  <si>
    <t>Bensonfort</t>
  </si>
  <si>
    <t>Wisconsin</t>
  </si>
  <si>
    <t>Designer, graphic</t>
  </si>
  <si>
    <t>Hear politics clearly close board.</t>
  </si>
  <si>
    <t>Tara Martinez</t>
  </si>
  <si>
    <t>South Jeffrey</t>
  </si>
  <si>
    <t>Texas</t>
  </si>
  <si>
    <t>Journalist, magazine</t>
  </si>
  <si>
    <t>Reduce traditional both.</t>
  </si>
  <si>
    <t>William Hayes</t>
  </si>
  <si>
    <t>Townsendburgh</t>
  </si>
  <si>
    <t>Louisiana</t>
  </si>
  <si>
    <t>Buyer, retail</t>
  </si>
  <si>
    <t>Provide important send catch.</t>
  </si>
  <si>
    <t>Samuel Williams</t>
  </si>
  <si>
    <t>Petersonstad</t>
  </si>
  <si>
    <t>Vermont</t>
  </si>
  <si>
    <t>Meteorologist</t>
  </si>
  <si>
    <t>Your window share win name past.</t>
  </si>
  <si>
    <t>Christine Bryan</t>
  </si>
  <si>
    <t>New Emily</t>
  </si>
  <si>
    <t>South Dakota</t>
  </si>
  <si>
    <t>Fashion designer</t>
  </si>
  <si>
    <t>Inside certainly majority stop.</t>
  </si>
  <si>
    <t>Steven Gutierrez</t>
  </si>
  <si>
    <t>Lesterport</t>
  </si>
  <si>
    <t>West Virginia</t>
  </si>
  <si>
    <t>Research officer, trade union</t>
  </si>
  <si>
    <t>Test last hear enjoy set approach star.</t>
  </si>
  <si>
    <t>Shannon Petersen</t>
  </si>
  <si>
    <t>Kimberlybury</t>
  </si>
  <si>
    <t>Alabama</t>
  </si>
  <si>
    <t>Visual merchandiser</t>
  </si>
  <si>
    <t>Your huge hold of stand approach where.</t>
  </si>
  <si>
    <t>Justin Wilson</t>
  </si>
  <si>
    <t>Lake Allison</t>
  </si>
  <si>
    <t>Clinical research associate</t>
  </si>
  <si>
    <t>Everyone do measure environmental.</t>
  </si>
  <si>
    <t>Michael Gardner</t>
  </si>
  <si>
    <t>Port Julia</t>
  </si>
  <si>
    <t>Building control surveyor</t>
  </si>
  <si>
    <t>Change cause sport who race.</t>
  </si>
  <si>
    <t>Sarah David</t>
  </si>
  <si>
    <t>Bradyburgh</t>
  </si>
  <si>
    <t>Oregon</t>
  </si>
  <si>
    <t>Animal nutritionist</t>
  </si>
  <si>
    <t>Smile probably you same board yet.</t>
  </si>
  <si>
    <t>Jaclyn Mccall</t>
  </si>
  <si>
    <t>East Victoria</t>
  </si>
  <si>
    <t>Equities trader</t>
  </si>
  <si>
    <t>Social bar PM themselves someone meet fund policy.</t>
  </si>
  <si>
    <t>Robert Goodman</t>
  </si>
  <si>
    <t>West Kyleburgh</t>
  </si>
  <si>
    <t>Pharmacologist</t>
  </si>
  <si>
    <t>Stay even present.</t>
  </si>
  <si>
    <t>Tara Burton</t>
  </si>
  <si>
    <t>Derekview</t>
  </si>
  <si>
    <t>Michigan</t>
  </si>
  <si>
    <t>Broadcast engineer</t>
  </si>
  <si>
    <t>Have amount like Republican maybe third more.</t>
  </si>
  <si>
    <t>Kevin Baxter</t>
  </si>
  <si>
    <t>East Miguel</t>
  </si>
  <si>
    <t>Montana</t>
  </si>
  <si>
    <t>Dentist</t>
  </si>
  <si>
    <t>Teacher will too because general.</t>
  </si>
  <si>
    <t>Joseph Burnett</t>
  </si>
  <si>
    <t>Port John</t>
  </si>
  <si>
    <t>Oklahoma</t>
  </si>
  <si>
    <t>Radio broadcast assistant</t>
  </si>
  <si>
    <t>Case than so back four special few.</t>
  </si>
  <si>
    <t>Thomas Neal</t>
  </si>
  <si>
    <t>West Mark</t>
  </si>
  <si>
    <t>Kentucky</t>
  </si>
  <si>
    <t>Occupational hygienist</t>
  </si>
  <si>
    <t>By sense tonight size necessary money.</t>
  </si>
  <si>
    <t>David Butler</t>
  </si>
  <si>
    <t>East Heathermouth</t>
  </si>
  <si>
    <t>Arts administrator</t>
  </si>
  <si>
    <t>For bank coach.</t>
  </si>
  <si>
    <t>Heather Davis</t>
  </si>
  <si>
    <t>Kleinview</t>
  </si>
  <si>
    <t>Missouri</t>
  </si>
  <si>
    <t>Engineer, civil (contracting)</t>
  </si>
  <si>
    <t>One stand Congress.</t>
  </si>
  <si>
    <t>Lisa Gibson</t>
  </si>
  <si>
    <t>Kendrahaven</t>
  </si>
  <si>
    <t>Database administrator</t>
  </si>
  <si>
    <t>Thousand of skill interest provide resource.</t>
  </si>
  <si>
    <t>Victoria Villa</t>
  </si>
  <si>
    <t>East Andrewchester</t>
  </si>
  <si>
    <t>Public relations officer</t>
  </si>
  <si>
    <t>Eye fire soon.</t>
  </si>
  <si>
    <t>Briana Davis</t>
  </si>
  <si>
    <t>Taylorton</t>
  </si>
  <si>
    <t>New Hampshire</t>
  </si>
  <si>
    <t>Biochemist, clinical</t>
  </si>
  <si>
    <t>Box everybody leave part know history.</t>
  </si>
  <si>
    <t>Heidi Mueller</t>
  </si>
  <si>
    <t>Loveland</t>
  </si>
  <si>
    <t>Make</t>
  </si>
  <si>
    <t>Prevent record action decade.</t>
  </si>
  <si>
    <t>Kaylee Bradshaw</t>
  </si>
  <si>
    <t>Patrickburgh</t>
  </si>
  <si>
    <t>Housing manager/officer</t>
  </si>
  <si>
    <t>Once right affect more fire.</t>
  </si>
  <si>
    <t>Peter Adams</t>
  </si>
  <si>
    <t>Johnsonchester</t>
  </si>
  <si>
    <t>Kansas</t>
  </si>
  <si>
    <t>Audiological scientist</t>
  </si>
  <si>
    <t>Send cup occur around final project.</t>
  </si>
  <si>
    <t>Tami Johnson</t>
  </si>
  <si>
    <t>Wardberg</t>
  </si>
  <si>
    <t>California</t>
  </si>
  <si>
    <t>Civil engineer, consulting</t>
  </si>
  <si>
    <t>Able federal son door live specific large.</t>
  </si>
  <si>
    <t>Elizabeth Walker</t>
  </si>
  <si>
    <t>Arnoldview</t>
  </si>
  <si>
    <t>Washington</t>
  </si>
  <si>
    <t>Paediatric nurse</t>
  </si>
  <si>
    <t>Early wide daughter can Mr own guy.</t>
  </si>
  <si>
    <t>Craig Miller</t>
  </si>
  <si>
    <t>Bryanside</t>
  </si>
  <si>
    <t>Chartered legal executive (England and Wales)</t>
  </si>
  <si>
    <t>Pretty ability hundred mind.</t>
  </si>
  <si>
    <t>April Clay</t>
  </si>
  <si>
    <t>Rowefurt</t>
  </si>
  <si>
    <t>Hawaii</t>
  </si>
  <si>
    <t>Science writer</t>
  </si>
  <si>
    <t>Whom various action control business arrive that.</t>
  </si>
  <si>
    <t>Stephanie Mcmahon</t>
  </si>
  <si>
    <t>Port Anthonyside</t>
  </si>
  <si>
    <t>Chief Technology Officer</t>
  </si>
  <si>
    <t>Risk people sound.</t>
  </si>
  <si>
    <t>Tonya Turner</t>
  </si>
  <si>
    <t>Campbellburgh</t>
  </si>
  <si>
    <t>Conservation officer, nature</t>
  </si>
  <si>
    <t>Away leader rise whole section.</t>
  </si>
  <si>
    <t>Elizabeth Young</t>
  </si>
  <si>
    <t>West Jason</t>
  </si>
  <si>
    <t>Designer, textile</t>
  </si>
  <si>
    <t>Fight red hotel.</t>
  </si>
  <si>
    <t>Denise James</t>
  </si>
  <si>
    <t>Lake Lauratown</t>
  </si>
  <si>
    <t>Pennsylvania</t>
  </si>
  <si>
    <t>English as a second language teacher</t>
  </si>
  <si>
    <t>Someone over important floor eat identify goal.</t>
  </si>
  <si>
    <t>Alexander Clark</t>
  </si>
  <si>
    <t>Sullivanborough</t>
  </si>
  <si>
    <t>Human resources officer</t>
  </si>
  <si>
    <t>School our fight instead.</t>
  </si>
  <si>
    <t>Samantha Salazar</t>
  </si>
  <si>
    <t>Lake Jennifer</t>
  </si>
  <si>
    <t>Physiotherapist</t>
  </si>
  <si>
    <t>Series nearly particularly improve side.</t>
  </si>
  <si>
    <t>Jenna Martinez</t>
  </si>
  <si>
    <t>New Brittany</t>
  </si>
  <si>
    <t>Idaho</t>
  </si>
  <si>
    <t>Production manager</t>
  </si>
  <si>
    <t>Body their offer investment suffer simple.</t>
  </si>
  <si>
    <t>Matthew Phillips</t>
  </si>
  <si>
    <t>Lake Brendamouth</t>
  </si>
  <si>
    <t>Therapist, nutritional</t>
  </si>
  <si>
    <t>Student recently everything choose.</t>
  </si>
  <si>
    <t>Frank Schroeder</t>
  </si>
  <si>
    <t>Martinezfort</t>
  </si>
  <si>
    <t>Psychologist, educational</t>
  </si>
  <si>
    <t>Discover despite real to action according military yet.</t>
  </si>
  <si>
    <t>Diane Munoz</t>
  </si>
  <si>
    <t>Diazburgh</t>
  </si>
  <si>
    <t>Simple factor especially particularly responsibility year.</t>
  </si>
  <si>
    <t>Trevor Duncan</t>
  </si>
  <si>
    <t>East Jose</t>
  </si>
  <si>
    <t>Cartographer</t>
  </si>
  <si>
    <t>Someone guy of situation whose while smile.</t>
  </si>
  <si>
    <t>Patricia Day</t>
  </si>
  <si>
    <t>West Jamesburgh</t>
  </si>
  <si>
    <t>North Carolina</t>
  </si>
  <si>
    <t>Scientist, research (life sciences)</t>
  </si>
  <si>
    <t>Right career watch.</t>
  </si>
  <si>
    <t>Brian Morgan</t>
  </si>
  <si>
    <t>Martinezchester</t>
  </si>
  <si>
    <t>Delaware</t>
  </si>
  <si>
    <t>Dancer</t>
  </si>
  <si>
    <t>Office sometimes almost different serve instead hope force.</t>
  </si>
  <si>
    <t>Rodney Stone</t>
  </si>
  <si>
    <t>North Taylortown</t>
  </si>
  <si>
    <t>Hydrologist</t>
  </si>
  <si>
    <t>Republican white hard difficult.</t>
  </si>
  <si>
    <t>Alex Dean</t>
  </si>
  <si>
    <t>East Michelletown</t>
  </si>
  <si>
    <t>Social worker</t>
  </si>
  <si>
    <t>Name chair realize exactly.</t>
  </si>
  <si>
    <t>Brian Cain</t>
  </si>
  <si>
    <t>Port Richard</t>
  </si>
  <si>
    <t>Race relations officer</t>
  </si>
  <si>
    <t>Enough fall identify pick response natural everything.</t>
  </si>
  <si>
    <t>Lisa Adams DVM</t>
  </si>
  <si>
    <t>North Morganton</t>
  </si>
  <si>
    <t>Iowa</t>
  </si>
  <si>
    <t>Surveyor, minerals</t>
  </si>
  <si>
    <t>Four world current consumer environment through draw.</t>
  </si>
  <si>
    <t>Willie Roberts</t>
  </si>
  <si>
    <t>East Benjamin</t>
  </si>
  <si>
    <t>Utah</t>
  </si>
  <si>
    <t>Psychotherapist</t>
  </si>
  <si>
    <t>Ahead religious team television least nation husband.</t>
  </si>
  <si>
    <t>Monica Miller</t>
  </si>
  <si>
    <t>Christinaville</t>
  </si>
  <si>
    <t>International aid/development worker</t>
  </si>
  <si>
    <t>Pressure ahead where these.</t>
  </si>
  <si>
    <t>Mr. Richard Lewis Jr.</t>
  </si>
  <si>
    <t>North David</t>
  </si>
  <si>
    <t>Colorado</t>
  </si>
  <si>
    <t>Analytical chemist</t>
  </si>
  <si>
    <t>Who serve or analysis power.</t>
  </si>
  <si>
    <t>Brittney Miller</t>
  </si>
  <si>
    <t>South Kathleen</t>
  </si>
  <si>
    <t>Museum/gallery curator</t>
  </si>
  <si>
    <t>Remain score care win.</t>
  </si>
  <si>
    <t>Timothy Hurst</t>
  </si>
  <si>
    <t>West Melaniehaven</t>
  </si>
  <si>
    <t>Economist</t>
  </si>
  <si>
    <t>Agency people environment miss every.</t>
  </si>
  <si>
    <t>Ryan Cruz</t>
  </si>
  <si>
    <t>North Jenniferfort</t>
  </si>
  <si>
    <t>South Carolina</t>
  </si>
  <si>
    <t>Shoulder their wall up newspaper garden character.</t>
  </si>
  <si>
    <t>Dwayne Chung</t>
  </si>
  <si>
    <t>Hensonstad</t>
  </si>
  <si>
    <t>Nebraska</t>
  </si>
  <si>
    <t>Trade mark attorney</t>
  </si>
  <si>
    <t>Including thousand certain Democrat technology single idea.</t>
  </si>
  <si>
    <t>Charles Hayes</t>
  </si>
  <si>
    <t>Traceybury</t>
  </si>
  <si>
    <t>Mississippi</t>
  </si>
  <si>
    <t>Holiday representative</t>
  </si>
  <si>
    <t>Hundred senior without open.</t>
  </si>
  <si>
    <t>Jordan Byrd</t>
  </si>
  <si>
    <t>Lake Christopher</t>
  </si>
  <si>
    <t>English as a foreign language teacher</t>
  </si>
  <si>
    <t>Learn figure mouth remain.</t>
  </si>
  <si>
    <t>Dr. John Jones DDS</t>
  </si>
  <si>
    <t>East Stephanieborough</t>
  </si>
  <si>
    <t>Speech by act theory way without.</t>
  </si>
  <si>
    <t>Louis Stevens</t>
  </si>
  <si>
    <t>Jeremyshire</t>
  </si>
  <si>
    <t>Arkansas</t>
  </si>
  <si>
    <t>Effect attack wife name write just.</t>
  </si>
  <si>
    <t>Crystal Wright</t>
  </si>
  <si>
    <t>East Kimberly</t>
  </si>
  <si>
    <t>Financial planner</t>
  </si>
  <si>
    <t>Travel list edge commercial degree.</t>
  </si>
  <si>
    <t>Keith Little</t>
  </si>
  <si>
    <t>Faulknerport</t>
  </si>
  <si>
    <t>Operational investment banker</t>
  </si>
  <si>
    <t>After arm almost begin ready.</t>
  </si>
  <si>
    <t>Laura Guerra</t>
  </si>
  <si>
    <t>Lake Brendastad</t>
  </si>
  <si>
    <t>Health promotion specialist</t>
  </si>
  <si>
    <t>Own Republican drop out.</t>
  </si>
  <si>
    <t>Timothy Howard</t>
  </si>
  <si>
    <t>North Wendy</t>
  </si>
  <si>
    <t>Microbiologist</t>
  </si>
  <si>
    <t>Reveal politics Mrs activity although.</t>
  </si>
  <si>
    <t>Rachel Murphy</t>
  </si>
  <si>
    <t>Hilltown</t>
  </si>
  <si>
    <t>Doctor, general practice</t>
  </si>
  <si>
    <t>This among recent seem.</t>
  </si>
  <si>
    <t>Mr. Christopher Randall</t>
  </si>
  <si>
    <t>Kristenchester</t>
  </si>
  <si>
    <t>Skin offer for kid day music down.</t>
  </si>
  <si>
    <t>Jacqueline Sutton</t>
  </si>
  <si>
    <t>Thomasmouth</t>
  </si>
  <si>
    <t>Community arts worker</t>
  </si>
  <si>
    <t>Get until become face conference produce year.</t>
  </si>
  <si>
    <t>Victor Michael</t>
  </si>
  <si>
    <t>Shellyton</t>
  </si>
  <si>
    <t>Architectural technologist</t>
  </si>
  <si>
    <t>Back mouth medical I crime natural.</t>
  </si>
  <si>
    <t>Derek Rasmussen</t>
  </si>
  <si>
    <t>South Rebeccahaven</t>
  </si>
  <si>
    <t>North Dakota</t>
  </si>
  <si>
    <t>Quality manager</t>
  </si>
  <si>
    <t>Notice size door relate.</t>
  </si>
  <si>
    <t>Shane Wilson</t>
  </si>
  <si>
    <t>Craigborough</t>
  </si>
  <si>
    <t>Materials engineer</t>
  </si>
  <si>
    <t>Involve skill eat ground without actually.</t>
  </si>
  <si>
    <t>Connor Diaz</t>
  </si>
  <si>
    <t>New Jenniferburgh</t>
  </si>
  <si>
    <t>Homeopath</t>
  </si>
  <si>
    <t>Material stuff energy or design.</t>
  </si>
  <si>
    <t>Cassandra Francis</t>
  </si>
  <si>
    <t>Andreastad</t>
  </si>
  <si>
    <t>Insurance account manager</t>
  </si>
  <si>
    <t>Your around but task hotel.</t>
  </si>
  <si>
    <t>James Baker</t>
  </si>
  <si>
    <t>Port Elizabeth</t>
  </si>
  <si>
    <t>Garment/textile technologist</t>
  </si>
  <si>
    <t>Quickly several street once guy perform.</t>
  </si>
  <si>
    <t>Eric Le</t>
  </si>
  <si>
    <t>Parkmouth</t>
  </si>
  <si>
    <t>Geochemist</t>
  </si>
  <si>
    <t>Risk through little play develop Democrat future charge.</t>
  </si>
  <si>
    <t>William Walker</t>
  </si>
  <si>
    <t>Theatre stage manager</t>
  </si>
  <si>
    <t>Property event huge whom cold free behind.</t>
  </si>
  <si>
    <t>Debra Fisher</t>
  </si>
  <si>
    <t>East Nicolestad</t>
  </si>
  <si>
    <t>Brewing technologist</t>
  </si>
  <si>
    <t>Recently order later structure dark me.</t>
  </si>
  <si>
    <t>Charles Nelson</t>
  </si>
  <si>
    <t>Lake Juanport</t>
  </si>
  <si>
    <t>Tennessee</t>
  </si>
  <si>
    <t>Media planner</t>
  </si>
  <si>
    <t>Her late their station.</t>
  </si>
  <si>
    <t>Stephanie Smith</t>
  </si>
  <si>
    <t>New Patricia</t>
  </si>
  <si>
    <t>Massachusetts</t>
  </si>
  <si>
    <t>Professional at future heavy environment.</t>
  </si>
  <si>
    <t>James Hernandez</t>
  </si>
  <si>
    <t>South Pamela</t>
  </si>
  <si>
    <t>Surveyor, land/geomatics</t>
  </si>
  <si>
    <t>Score social community within ask market ready.</t>
  </si>
  <si>
    <t>Joshua Hernandez</t>
  </si>
  <si>
    <t>Bestside</t>
  </si>
  <si>
    <t>Product manager</t>
  </si>
  <si>
    <t>Set win human.</t>
  </si>
  <si>
    <t>Jill Pena</t>
  </si>
  <si>
    <t>Mercedesborough</t>
  </si>
  <si>
    <t>Advertising copywriter</t>
  </si>
  <si>
    <t>Meet risk brother control write.</t>
  </si>
  <si>
    <t>Nicholas Nunez</t>
  </si>
  <si>
    <t>West Josephfurt</t>
  </si>
  <si>
    <t>Clinical biochemist</t>
  </si>
  <si>
    <t>Question cut everything size land claim state.</t>
  </si>
  <si>
    <t>Lauren Barrett</t>
  </si>
  <si>
    <t>East Oscar</t>
  </si>
  <si>
    <t>Peace feeling follow general.</t>
  </si>
  <si>
    <t>David Blake</t>
  </si>
  <si>
    <t>North Mary</t>
  </si>
  <si>
    <t>Arizona</t>
  </si>
  <si>
    <t>Color although also foot concern.</t>
  </si>
  <si>
    <t>Justin Zuniga</t>
  </si>
  <si>
    <t>Bellton</t>
  </si>
  <si>
    <t>Have order which role write forward.</t>
  </si>
  <si>
    <t>Cynthia Ramos</t>
  </si>
  <si>
    <t>New Brianburgh</t>
  </si>
  <si>
    <t>Study matter could fire pattern also group star.</t>
  </si>
  <si>
    <t>Angela Miller</t>
  </si>
  <si>
    <t>Port Richardshire</t>
  </si>
  <si>
    <t>Colour technologist</t>
  </si>
  <si>
    <t>Recent could history apply.</t>
  </si>
  <si>
    <t>Latasha Smith</t>
  </si>
  <si>
    <t>Patrickview</t>
  </si>
  <si>
    <t>Graphic designer</t>
  </si>
  <si>
    <t>Recognize six technology candidate herself want sing.</t>
  </si>
  <si>
    <t>Kathryn Johnson</t>
  </si>
  <si>
    <t>South Richardview</t>
  </si>
  <si>
    <t>Tend man leg loss station.</t>
  </si>
  <si>
    <t>Angela Quinn</t>
  </si>
  <si>
    <t>Brianstad</t>
  </si>
  <si>
    <t>Insurance risk surveyor</t>
  </si>
  <si>
    <t>Kitchen church another role can wish.</t>
  </si>
  <si>
    <t>Ryan Watts</t>
  </si>
  <si>
    <t>Martinfurt</t>
  </si>
  <si>
    <t>Actuary</t>
  </si>
  <si>
    <t>Record plant nature clearly woman edge machine.</t>
  </si>
  <si>
    <t>Age Range</t>
  </si>
  <si>
    <t>Average</t>
  </si>
  <si>
    <t>1st Quartile</t>
  </si>
  <si>
    <t>3rd Quartile</t>
  </si>
  <si>
    <t>Std Dev</t>
  </si>
  <si>
    <t>Median</t>
  </si>
  <si>
    <t>Maximum</t>
  </si>
  <si>
    <t>Min</t>
  </si>
  <si>
    <t>Range</t>
  </si>
  <si>
    <t>Variance</t>
  </si>
  <si>
    <t>=VAR(C2:C101)</t>
  </si>
  <si>
    <t>=STDEV(C2:C101)</t>
  </si>
  <si>
    <t>Evaluating donor satisfaction involves understanding their motivations, experiences, and perceptions regarding their interactions with the organization. To achieve this, you need to design comprehensive surveys and collect relevant metadata. Here are some factors and metadata to consider:</t>
  </si>
  <si>
    <t>Factors to Evaluate Donor Satisfaction:</t>
  </si>
  <si>
    <t>1. Donation Experience:</t>
  </si>
  <si>
    <t xml:space="preserve">   - Ease of the donation process</t>
  </si>
  <si>
    <t xml:space="preserve">   - Clarity and simplicity of the donation forms</t>
  </si>
  <si>
    <t xml:space="preserve">   - Payment options available</t>
  </si>
  <si>
    <t/>
  </si>
  <si>
    <t>2. Communication:</t>
  </si>
  <si>
    <t xml:space="preserve">   - Frequency and quality of communication from the organization</t>
  </si>
  <si>
    <t xml:space="preserve">   - Timeliness of acknowledgment and thank-you messages</t>
  </si>
  <si>
    <t xml:space="preserve">   - Transparency about how donations are used</t>
  </si>
  <si>
    <t>3. Engagement:</t>
  </si>
  <si>
    <t xml:space="preserve">   - Opportunities for involvement (e.g., volunteering, events)</t>
  </si>
  <si>
    <t xml:space="preserve">   - Feedback mechanisms (ability to provide feedback or suggestions)</t>
  </si>
  <si>
    <t>4. Impact Awareness:</t>
  </si>
  <si>
    <t xml:space="preserve">   - Information on the impact of their donations</t>
  </si>
  <si>
    <t xml:space="preserve">   - Stories or updates on beneficiaries</t>
  </si>
  <si>
    <t xml:space="preserve">   - Financial reports and transparency</t>
  </si>
  <si>
    <t>5. Recognition:</t>
  </si>
  <si>
    <t xml:space="preserve">   - Recognition of their contributions (e.g., public acknowledgments, thank-you notes)</t>
  </si>
  <si>
    <t xml:space="preserve">   - Personalized messages</t>
  </si>
  <si>
    <t>6. Overall Satisfaction:</t>
  </si>
  <si>
    <t xml:space="preserve">   - General satisfaction with the organization</t>
  </si>
  <si>
    <t xml:space="preserve">   - Likelihood of donating again</t>
  </si>
  <si>
    <t xml:space="preserve">   - Likelihood of recommending the organization to others</t>
  </si>
  <si>
    <t>Metadata to Collect:</t>
  </si>
  <si>
    <t>1. Donor Demographics:</t>
  </si>
  <si>
    <t xml:space="preserve">   - Age</t>
  </si>
  <si>
    <t xml:space="preserve">   - Education level</t>
  </si>
  <si>
    <t xml:space="preserve">   - Occupation</t>
  </si>
  <si>
    <t>2. Donation Details:</t>
  </si>
  <si>
    <t xml:space="preserve">   - Donation frequency (one-time, monthly, yearly)</t>
  </si>
  <si>
    <t xml:space="preserve">   - Donation method (online, check, bank transfer, etc.)</t>
  </si>
  <si>
    <t>3. Donor Engagement:</t>
  </si>
  <si>
    <t xml:space="preserve">   - Participation in events or volunteering</t>
  </si>
  <si>
    <t xml:space="preserve">   - Engagement with the organization’s social media or newsletters</t>
  </si>
  <si>
    <t>4. Feedback and Suggestions:</t>
  </si>
  <si>
    <t xml:space="preserve">   - Open-ended questions for qualitative feedback</t>
  </si>
  <si>
    <t xml:space="preserve">   - Specific areas where they feel improvement is needed</t>
  </si>
  <si>
    <t>5. Personal Preferences:</t>
  </si>
  <si>
    <t xml:space="preserve">   - Preferred communication channels (email, phone, mail)</t>
  </si>
  <si>
    <t xml:space="preserve">   - Preferred frequency of updates</t>
  </si>
  <si>
    <t xml:space="preserve">   - Interest in specific programs or initiatives</t>
  </si>
  <si>
    <t>Example Survey Questions:</t>
  </si>
  <si>
    <t xml:space="preserve">   - How easy was it to make a donation? (Scale: 1-5)</t>
  </si>
  <si>
    <t xml:space="preserve">   - Did you encounter any issues during the donation process?</t>
  </si>
  <si>
    <t xml:space="preserve">   - How would you rate the frequency of communication from our organization? (Scale: 1-5)</t>
  </si>
  <si>
    <t xml:space="preserve">   - Do you feel well-informed about how your donation is being used? (Scale: 1-5)</t>
  </si>
  <si>
    <t xml:space="preserve">   - Have you participated in any of our events or volunteering opportunities? (Yes/No)</t>
  </si>
  <si>
    <t xml:space="preserve">   - How satisfied are you with the opportunities provided for engagement? (Scale: 1-5)</t>
  </si>
  <si>
    <t xml:space="preserve">   - How well do you understand the impact of your donations? (Scale: 1-5)</t>
  </si>
  <si>
    <t xml:space="preserve">   - Would you like more information about how your donations are used? (Yes/No)</t>
  </si>
  <si>
    <t xml:space="preserve">   - Do you feel adequately recognized for your contributions? (Scale: 1-5)</t>
  </si>
  <si>
    <t xml:space="preserve">   - Any suggestions on how we can improve our recognition of donors?</t>
  </si>
  <si>
    <t xml:space="preserve">   - Overall, how satisfied are you with our organization? (Scale: 1-5)</t>
  </si>
  <si>
    <t xml:space="preserve">   - How likely are you to donate to our organization again? (Scale: 1-5)</t>
  </si>
  <si>
    <t xml:space="preserve">   - Would you recommend our organization to others? (Scale: 1-5)</t>
  </si>
  <si>
    <t>Metadata Collection Example:</t>
  </si>
  <si>
    <t>- Donor Information:</t>
  </si>
  <si>
    <t xml:space="preserve">  - Name</t>
  </si>
  <si>
    <t xml:space="preserve">  - City</t>
  </si>
  <si>
    <t xml:space="preserve">  - State</t>
  </si>
  <si>
    <t xml:space="preserve">  - Gender</t>
  </si>
  <si>
    <t xml:space="preserve">  - Age</t>
  </si>
  <si>
    <t xml:space="preserve">  - Education level</t>
  </si>
  <si>
    <t xml:space="preserve">  - Occupation</t>
  </si>
  <si>
    <t>- Donation Information:</t>
  </si>
  <si>
    <t xml:space="preserve">  - Value</t>
  </si>
  <si>
    <t xml:space="preserve">  - Program donated to</t>
  </si>
  <si>
    <t xml:space="preserve">  - Date of donation</t>
  </si>
  <si>
    <t xml:space="preserve">  - Donation frequency</t>
  </si>
  <si>
    <t xml:space="preserve">  - Donation method</t>
  </si>
  <si>
    <t>- Engagement Information:</t>
  </si>
  <si>
    <t xml:space="preserve">  - Participation in events</t>
  </si>
  <si>
    <t xml:space="preserve">  - Social media engagement</t>
  </si>
  <si>
    <t xml:space="preserve">  - Newsletter subscription status</t>
  </si>
  <si>
    <t>- Feedback and Preferences:</t>
  </si>
  <si>
    <t xml:space="preserve">  - Preferred communication channels</t>
  </si>
  <si>
    <t xml:space="preserve">  - Preferred frequency of updates</t>
  </si>
  <si>
    <t xml:space="preserve">  - Interest in specific programs or initiatives</t>
  </si>
  <si>
    <t xml:space="preserve">  - Feedback on the donation process and engagement</t>
  </si>
  <si>
    <t>By collecting and analyzing this data, you can gain insights into donor satisfaction and identify areas for improvement.</t>
  </si>
  <si>
    <t>=AVERAGE(E2:E101)</t>
  </si>
  <si>
    <t>=MEDIAN(E2:E101)</t>
  </si>
  <si>
    <t>=MAX(E2:E101)</t>
  </si>
  <si>
    <t>=QUARTILE(E2:E101,3)</t>
  </si>
  <si>
    <t>=QUARTILE(E2:E101,1)</t>
  </si>
  <si>
    <t>=MIN(E2:E101)</t>
  </si>
  <si>
    <t>=MAX(E2:E101) - MIN(E2:E101)</t>
  </si>
  <si>
    <t>Correlation</t>
  </si>
  <si>
    <t>=CORREL(donation,H2:H101)</t>
  </si>
  <si>
    <t>=COUNTIF(P2:P101,"&gt;8")</t>
  </si>
  <si>
    <t>Promoters</t>
  </si>
  <si>
    <t>Dertactors</t>
  </si>
  <si>
    <t>=COUNTIF(P2:P101,"&lt;7")</t>
  </si>
  <si>
    <t>NPS</t>
  </si>
  <si>
    <t>Surveys</t>
  </si>
  <si>
    <t>=COUNT(P2:P101)</t>
  </si>
  <si>
    <t>=(promoters-Detractors)/surveys</t>
  </si>
  <si>
    <t>Row Labels</t>
  </si>
  <si>
    <t>Grand Total</t>
  </si>
  <si>
    <t>Sum of Donation Value</t>
  </si>
  <si>
    <t>Column Labels</t>
  </si>
  <si>
    <t>2020</t>
  </si>
  <si>
    <t>2021</t>
  </si>
  <si>
    <t>2022</t>
  </si>
  <si>
    <t>2023</t>
  </si>
  <si>
    <t>2024</t>
  </si>
  <si>
    <t>Feb</t>
  </si>
  <si>
    <t>Mar</t>
  </si>
  <si>
    <t>Apr</t>
  </si>
  <si>
    <t>May</t>
  </si>
  <si>
    <t>Jul</t>
  </si>
  <si>
    <t>Aug</t>
  </si>
  <si>
    <t>Sep</t>
  </si>
  <si>
    <t>Oct</t>
  </si>
  <si>
    <t>Nov</t>
  </si>
  <si>
    <t>Dec</t>
  </si>
  <si>
    <t>Jan</t>
  </si>
  <si>
    <t>Jun</t>
  </si>
  <si>
    <t>Coeff Var</t>
  </si>
  <si>
    <t>=Std Dev/Average*100</t>
  </si>
  <si>
    <t>Descriptive Statistics</t>
  </si>
  <si>
    <t>Mean</t>
  </si>
  <si>
    <t>Standard Error</t>
  </si>
  <si>
    <t>Mode</t>
  </si>
  <si>
    <t>Standard Deviation</t>
  </si>
  <si>
    <t>Sample Variance</t>
  </si>
  <si>
    <t>Kurtosis</t>
  </si>
  <si>
    <t>Skewness</t>
  </si>
  <si>
    <t>Minimum</t>
  </si>
  <si>
    <t>Sum</t>
  </si>
  <si>
    <t>Count</t>
  </si>
  <si>
    <t>From Data / Data Analysis / Descriptive Statistics</t>
  </si>
  <si>
    <t>From Data / Data Analysis / Correlation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</si>
</sst>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yyyy\-mm\-dd"/>
    <numFmt numFmtId="166" formatCode="_-* #,##0.0_-;\-* #,##0.0_-;_-* &quot;-&quot;??_-;_-@_-"/>
    <numFmt numFmtId="169" formatCode="0.0%"/>
  </numFmts>
  <fonts count="6" x14ac:knownFonts="1">
    <font>
      <sz val="11"/>
      <color theme="1"/>
      <name val="Calibri"/>
      <family val="2"/>
      <scheme val="minor"/>
    </font>
    <font>
      <b/>
      <sz val="11"/>
      <name val="Calibri"/>
      <family val="2"/>
    </font>
    <font>
      <b/>
      <sz val="11"/>
      <color theme="1"/>
      <name val="Calibri"/>
      <family val="2"/>
      <scheme val="minor"/>
    </font>
    <font>
      <sz val="11"/>
      <color theme="1"/>
      <name val="Calibri"/>
      <family val="2"/>
      <scheme val="minor"/>
    </font>
    <font>
      <sz val="11"/>
      <color theme="6" tint="-0.249977111117893"/>
      <name val="Calibri"/>
      <family val="2"/>
      <scheme val="minor"/>
    </font>
    <font>
      <i/>
      <sz val="11"/>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medium">
        <color indexed="64"/>
      </bottom>
      <diagonal/>
    </border>
    <border>
      <left/>
      <right/>
      <top style="medium">
        <color indexed="64"/>
      </top>
      <bottom style="thin">
        <color indexed="64"/>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25">
    <xf numFmtId="0" fontId="0" fillId="0" borderId="0" xfId="0"/>
    <xf numFmtId="0" fontId="1" fillId="0" borderId="1" xfId="0" applyFont="1" applyBorder="1" applyAlignment="1">
      <alignment horizontal="center" vertical="top"/>
    </xf>
    <xf numFmtId="164" fontId="0" fillId="0" borderId="0" xfId="0" applyNumberFormat="1"/>
    <xf numFmtId="0" fontId="1" fillId="2" borderId="1" xfId="0" applyFont="1" applyFill="1" applyBorder="1" applyAlignment="1">
      <alignment horizontal="center" vertical="top"/>
    </xf>
    <xf numFmtId="0" fontId="2" fillId="0" borderId="0" xfId="0" applyFont="1"/>
    <xf numFmtId="0" fontId="1" fillId="3" borderId="1" xfId="0" applyFont="1" applyFill="1" applyBorder="1" applyAlignment="1">
      <alignment horizontal="center" vertical="top"/>
    </xf>
    <xf numFmtId="0" fontId="0" fillId="3" borderId="0" xfId="0" applyFill="1"/>
    <xf numFmtId="2" fontId="0" fillId="0" borderId="0" xfId="0" applyNumberFormat="1"/>
    <xf numFmtId="43" fontId="0" fillId="0" borderId="0" xfId="1" applyFont="1"/>
    <xf numFmtId="0" fontId="0" fillId="4" borderId="0" xfId="0" applyFill="1"/>
    <xf numFmtId="166" fontId="0" fillId="0" borderId="0" xfId="1" applyNumberFormat="1" applyFont="1"/>
    <xf numFmtId="0" fontId="4" fillId="0" borderId="0" xfId="0" quotePrefix="1" applyFont="1"/>
    <xf numFmtId="0" fontId="4" fillId="0" borderId="0" xfId="0" applyFont="1"/>
    <xf numFmtId="169" fontId="0" fillId="0" borderId="0" xfId="2" applyNumberFormat="1" applyFont="1"/>
    <xf numFmtId="0" fontId="0" fillId="0" borderId="0" xfId="0" pivotButton="1"/>
    <xf numFmtId="0" fontId="0" fillId="0" borderId="0" xfId="0" applyAlignment="1">
      <alignment horizontal="left"/>
    </xf>
    <xf numFmtId="0" fontId="0" fillId="0" borderId="0" xfId="0" applyNumberFormat="1"/>
    <xf numFmtId="164" fontId="0" fillId="0" borderId="0" xfId="0" applyNumberFormat="1" applyAlignment="1">
      <alignment horizontal="left"/>
    </xf>
    <xf numFmtId="1" fontId="0" fillId="0" borderId="0" xfId="0" applyNumberFormat="1"/>
    <xf numFmtId="0" fontId="0" fillId="0" borderId="0" xfId="0" applyFill="1" applyBorder="1" applyAlignment="1"/>
    <xf numFmtId="0" fontId="0" fillId="0" borderId="2" xfId="0" applyFill="1" applyBorder="1" applyAlignment="1"/>
    <xf numFmtId="0" fontId="5" fillId="0" borderId="3" xfId="0" applyFont="1" applyFill="1" applyBorder="1" applyAlignment="1">
      <alignment horizontal="center"/>
    </xf>
    <xf numFmtId="0" fontId="5" fillId="0" borderId="3" xfId="0" applyFont="1" applyFill="1" applyBorder="1" applyAlignment="1">
      <alignment horizontal="centerContinuous"/>
    </xf>
    <xf numFmtId="43" fontId="0" fillId="0" borderId="0" xfId="1" applyFont="1" applyFill="1" applyBorder="1" applyAlignment="1"/>
    <xf numFmtId="43" fontId="0" fillId="0" borderId="2" xfId="1" applyFont="1" applyFill="1" applyBorder="1" applyAlignment="1"/>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microsoft.com/office/2007/relationships/slicerCache" Target="slicerCaches/slicerCache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4.xml"/><Relationship Id="rId5" Type="http://schemas.openxmlformats.org/officeDocument/2006/relationships/worksheet" Target="worksheets/sheet5.xml"/><Relationship Id="rId15" Type="http://schemas.openxmlformats.org/officeDocument/2006/relationships/sharedStrings" Target="sharedStrings.xml"/><Relationship Id="rId10" Type="http://schemas.microsoft.com/office/2007/relationships/slicerCache" Target="slicerCaches/slicerCache3.xml"/><Relationship Id="rId4" Type="http://schemas.openxmlformats.org/officeDocument/2006/relationships/worksheet" Target="worksheets/sheet4.xml"/><Relationship Id="rId9" Type="http://schemas.microsoft.com/office/2007/relationships/slicerCache" Target="slicerCaches/slicerCache2.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Ex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[donor_satisfaction_data - solved.xlsx]Program!PivotTable2</c:name>
    <c:fmtId val="0"/>
  </c:pivotSource>
  <c:chart>
    <c:autoTitleDeleted val="0"/>
    <c:pivotFmts>
      <c:pivotFmt>
        <c:idx val="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6"/>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9"/>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2"/>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3"/>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4"/>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5"/>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6"/>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9"/>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2"/>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3"/>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Program!$B$3:$B$4</c:f>
              <c:strCache>
                <c:ptCount val="1"/>
                <c:pt idx="0">
                  <c:v>Community Development</c:v>
                </c:pt>
              </c:strCache>
            </c:strRef>
          </c:tx>
          <c:spPr>
            <a:ln w="28575" cap="rnd">
              <a:solidFill>
                <a:schemeClr val="accent1"/>
              </a:solidFill>
              <a:round/>
            </a:ln>
            <a:effectLst/>
          </c:spPr>
          <c:marker>
            <c:symbol val="none"/>
          </c:marker>
          <c:cat>
            <c:strRef>
              <c:f>Program!$A$5:$A$10</c:f>
              <c:strCache>
                <c:ptCount val="5"/>
                <c:pt idx="0">
                  <c:v>2020</c:v>
                </c:pt>
                <c:pt idx="1">
                  <c:v>2021</c:v>
                </c:pt>
                <c:pt idx="2">
                  <c:v>2022</c:v>
                </c:pt>
                <c:pt idx="3">
                  <c:v>2023</c:v>
                </c:pt>
                <c:pt idx="4">
                  <c:v>2024</c:v>
                </c:pt>
              </c:strCache>
            </c:strRef>
          </c:cat>
          <c:val>
            <c:numRef>
              <c:f>Program!$B$5:$B$10</c:f>
              <c:numCache>
                <c:formatCode>General</c:formatCode>
                <c:ptCount val="5"/>
                <c:pt idx="0">
                  <c:v>2106.88</c:v>
                </c:pt>
                <c:pt idx="1">
                  <c:v>5408.1000000000013</c:v>
                </c:pt>
                <c:pt idx="2">
                  <c:v>1423.73</c:v>
                </c:pt>
                <c:pt idx="3">
                  <c:v>654.9</c:v>
                </c:pt>
                <c:pt idx="4">
                  <c:v>1315.09</c:v>
                </c:pt>
              </c:numCache>
            </c:numRef>
          </c:val>
          <c:smooth val="0"/>
          <c:extLst>
            <c:ext xmlns:c16="http://schemas.microsoft.com/office/drawing/2014/chart" uri="{C3380CC4-5D6E-409C-BE32-E72D297353CC}">
              <c16:uniqueId val="{00000000-C5ED-4BAA-97BF-2051FF4BF099}"/>
            </c:ext>
          </c:extLst>
        </c:ser>
        <c:ser>
          <c:idx val="1"/>
          <c:order val="1"/>
          <c:tx>
            <c:strRef>
              <c:f>Program!$C$3:$C$4</c:f>
              <c:strCache>
                <c:ptCount val="1"/>
                <c:pt idx="0">
                  <c:v>Disaster Relief</c:v>
                </c:pt>
              </c:strCache>
            </c:strRef>
          </c:tx>
          <c:spPr>
            <a:ln w="28575" cap="rnd">
              <a:solidFill>
                <a:schemeClr val="accent2"/>
              </a:solidFill>
              <a:round/>
            </a:ln>
            <a:effectLst/>
          </c:spPr>
          <c:marker>
            <c:symbol val="none"/>
          </c:marker>
          <c:cat>
            <c:strRef>
              <c:f>Program!$A$5:$A$10</c:f>
              <c:strCache>
                <c:ptCount val="5"/>
                <c:pt idx="0">
                  <c:v>2020</c:v>
                </c:pt>
                <c:pt idx="1">
                  <c:v>2021</c:v>
                </c:pt>
                <c:pt idx="2">
                  <c:v>2022</c:v>
                </c:pt>
                <c:pt idx="3">
                  <c:v>2023</c:v>
                </c:pt>
                <c:pt idx="4">
                  <c:v>2024</c:v>
                </c:pt>
              </c:strCache>
            </c:strRef>
          </c:cat>
          <c:val>
            <c:numRef>
              <c:f>Program!$C$5:$C$10</c:f>
              <c:numCache>
                <c:formatCode>General</c:formatCode>
                <c:ptCount val="5"/>
                <c:pt idx="0">
                  <c:v>1035.29</c:v>
                </c:pt>
                <c:pt idx="1">
                  <c:v>1361.33</c:v>
                </c:pt>
                <c:pt idx="2">
                  <c:v>3148.1200000000003</c:v>
                </c:pt>
                <c:pt idx="3">
                  <c:v>2250.7599999999998</c:v>
                </c:pt>
                <c:pt idx="4">
                  <c:v>1992.38</c:v>
                </c:pt>
              </c:numCache>
            </c:numRef>
          </c:val>
          <c:smooth val="0"/>
          <c:extLst>
            <c:ext xmlns:c16="http://schemas.microsoft.com/office/drawing/2014/chart" uri="{C3380CC4-5D6E-409C-BE32-E72D297353CC}">
              <c16:uniqueId val="{0000002C-C5ED-4BAA-97BF-2051FF4BF099}"/>
            </c:ext>
          </c:extLst>
        </c:ser>
        <c:ser>
          <c:idx val="2"/>
          <c:order val="2"/>
          <c:tx>
            <c:strRef>
              <c:f>Program!$D$3:$D$4</c:f>
              <c:strCache>
                <c:ptCount val="1"/>
                <c:pt idx="0">
                  <c:v>Education</c:v>
                </c:pt>
              </c:strCache>
            </c:strRef>
          </c:tx>
          <c:spPr>
            <a:ln w="28575" cap="rnd">
              <a:solidFill>
                <a:schemeClr val="accent3"/>
              </a:solidFill>
              <a:round/>
            </a:ln>
            <a:effectLst/>
          </c:spPr>
          <c:marker>
            <c:symbol val="none"/>
          </c:marker>
          <c:cat>
            <c:strRef>
              <c:f>Program!$A$5:$A$10</c:f>
              <c:strCache>
                <c:ptCount val="5"/>
                <c:pt idx="0">
                  <c:v>2020</c:v>
                </c:pt>
                <c:pt idx="1">
                  <c:v>2021</c:v>
                </c:pt>
                <c:pt idx="2">
                  <c:v>2022</c:v>
                </c:pt>
                <c:pt idx="3">
                  <c:v>2023</c:v>
                </c:pt>
                <c:pt idx="4">
                  <c:v>2024</c:v>
                </c:pt>
              </c:strCache>
            </c:strRef>
          </c:cat>
          <c:val>
            <c:numRef>
              <c:f>Program!$D$5:$D$10</c:f>
              <c:numCache>
                <c:formatCode>General</c:formatCode>
                <c:ptCount val="5"/>
                <c:pt idx="0">
                  <c:v>1244.68</c:v>
                </c:pt>
                <c:pt idx="1">
                  <c:v>2909.1</c:v>
                </c:pt>
                <c:pt idx="2">
                  <c:v>3957.75</c:v>
                </c:pt>
                <c:pt idx="3">
                  <c:v>2166.65</c:v>
                </c:pt>
                <c:pt idx="4">
                  <c:v>3536.2299999999996</c:v>
                </c:pt>
              </c:numCache>
            </c:numRef>
          </c:val>
          <c:smooth val="0"/>
          <c:extLst>
            <c:ext xmlns:c16="http://schemas.microsoft.com/office/drawing/2014/chart" uri="{C3380CC4-5D6E-409C-BE32-E72D297353CC}">
              <c16:uniqueId val="{0000002D-C5ED-4BAA-97BF-2051FF4BF099}"/>
            </c:ext>
          </c:extLst>
        </c:ser>
        <c:ser>
          <c:idx val="3"/>
          <c:order val="3"/>
          <c:tx>
            <c:strRef>
              <c:f>Program!$E$3:$E$4</c:f>
              <c:strCache>
                <c:ptCount val="1"/>
                <c:pt idx="0">
                  <c:v>Healthcare</c:v>
                </c:pt>
              </c:strCache>
            </c:strRef>
          </c:tx>
          <c:spPr>
            <a:ln w="28575" cap="rnd">
              <a:solidFill>
                <a:schemeClr val="accent4"/>
              </a:solidFill>
              <a:round/>
            </a:ln>
            <a:effectLst/>
          </c:spPr>
          <c:marker>
            <c:symbol val="none"/>
          </c:marker>
          <c:cat>
            <c:strRef>
              <c:f>Program!$A$5:$A$10</c:f>
              <c:strCache>
                <c:ptCount val="5"/>
                <c:pt idx="0">
                  <c:v>2020</c:v>
                </c:pt>
                <c:pt idx="1">
                  <c:v>2021</c:v>
                </c:pt>
                <c:pt idx="2">
                  <c:v>2022</c:v>
                </c:pt>
                <c:pt idx="3">
                  <c:v>2023</c:v>
                </c:pt>
                <c:pt idx="4">
                  <c:v>2024</c:v>
                </c:pt>
              </c:strCache>
            </c:strRef>
          </c:cat>
          <c:val>
            <c:numRef>
              <c:f>Program!$E$5:$E$10</c:f>
              <c:numCache>
                <c:formatCode>General</c:formatCode>
                <c:ptCount val="5"/>
                <c:pt idx="0">
                  <c:v>3801.2599999999998</c:v>
                </c:pt>
                <c:pt idx="1">
                  <c:v>3461.45</c:v>
                </c:pt>
                <c:pt idx="2">
                  <c:v>3027.0900000000006</c:v>
                </c:pt>
                <c:pt idx="3">
                  <c:v>2940.58</c:v>
                </c:pt>
              </c:numCache>
            </c:numRef>
          </c:val>
          <c:smooth val="0"/>
          <c:extLst>
            <c:ext xmlns:c16="http://schemas.microsoft.com/office/drawing/2014/chart" uri="{C3380CC4-5D6E-409C-BE32-E72D297353CC}">
              <c16:uniqueId val="{00000030-C5ED-4BAA-97BF-2051FF4BF099}"/>
            </c:ext>
          </c:extLst>
        </c:ser>
        <c:dLbls>
          <c:showLegendKey val="0"/>
          <c:showVal val="0"/>
          <c:showCatName val="0"/>
          <c:showSerName val="0"/>
          <c:showPercent val="0"/>
          <c:showBubbleSize val="0"/>
        </c:dLbls>
        <c:smooth val="0"/>
        <c:axId val="398971456"/>
        <c:axId val="398973120"/>
      </c:lineChart>
      <c:catAx>
        <c:axId val="398971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8973120"/>
        <c:crosses val="autoZero"/>
        <c:auto val="1"/>
        <c:lblAlgn val="ctr"/>
        <c:lblOffset val="100"/>
        <c:noMultiLvlLbl val="0"/>
      </c:catAx>
      <c:valAx>
        <c:axId val="3989731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897145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Freq!$C$22</c:f>
              <c:strCache>
                <c:ptCount val="1"/>
                <c:pt idx="0">
                  <c:v>One-time</c:v>
                </c:pt>
              </c:strCache>
            </c:strRef>
          </c:tx>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7.8903980752405956E-2"/>
                  <c:y val="-3.79090113735783E-2"/>
                </c:manualLayout>
              </c:layout>
              <c:numFmt formatCode="General" sourceLinked="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rendlineLbl>
          </c:trendline>
          <c:xVal>
            <c:numRef>
              <c:f>Freq!$B$23:$B$34</c:f>
              <c:numCache>
                <c:formatCode>General</c:formatCode>
                <c:ptCount val="12"/>
                <c:pt idx="0">
                  <c:v>1575.8899999999999</c:v>
                </c:pt>
                <c:pt idx="1">
                  <c:v>2138.06</c:v>
                </c:pt>
                <c:pt idx="2">
                  <c:v>2319.3000000000002</c:v>
                </c:pt>
                <c:pt idx="3">
                  <c:v>2669.29</c:v>
                </c:pt>
                <c:pt idx="4">
                  <c:v>739.28</c:v>
                </c:pt>
                <c:pt idx="5">
                  <c:v>1580.92</c:v>
                </c:pt>
                <c:pt idx="6">
                  <c:v>1091.3399999999999</c:v>
                </c:pt>
                <c:pt idx="7">
                  <c:v>291.48</c:v>
                </c:pt>
                <c:pt idx="8">
                  <c:v>779.57</c:v>
                </c:pt>
                <c:pt idx="9">
                  <c:v>1380.2800000000002</c:v>
                </c:pt>
                <c:pt idx="10">
                  <c:v>2026.26</c:v>
                </c:pt>
              </c:numCache>
            </c:numRef>
          </c:xVal>
          <c:yVal>
            <c:numRef>
              <c:f>Freq!$C$23:$C$34</c:f>
              <c:numCache>
                <c:formatCode>General</c:formatCode>
                <c:ptCount val="12"/>
                <c:pt idx="0">
                  <c:v>1528.44</c:v>
                </c:pt>
                <c:pt idx="1">
                  <c:v>2589.02</c:v>
                </c:pt>
                <c:pt idx="2">
                  <c:v>1145.99</c:v>
                </c:pt>
                <c:pt idx="3">
                  <c:v>847.03</c:v>
                </c:pt>
                <c:pt idx="4">
                  <c:v>1502.92</c:v>
                </c:pt>
                <c:pt idx="5">
                  <c:v>1455</c:v>
                </c:pt>
                <c:pt idx="6">
                  <c:v>1553.1599999999999</c:v>
                </c:pt>
                <c:pt idx="7">
                  <c:v>1388.4</c:v>
                </c:pt>
                <c:pt idx="8">
                  <c:v>432.59000000000003</c:v>
                </c:pt>
                <c:pt idx="10">
                  <c:v>2651.67</c:v>
                </c:pt>
                <c:pt idx="11">
                  <c:v>1733</c:v>
                </c:pt>
              </c:numCache>
            </c:numRef>
          </c:yVal>
          <c:smooth val="0"/>
          <c:extLst>
            <c:ext xmlns:c16="http://schemas.microsoft.com/office/drawing/2014/chart" uri="{C3380CC4-5D6E-409C-BE32-E72D297353CC}">
              <c16:uniqueId val="{00000000-4D6B-4B91-B802-426BD80C9548}"/>
            </c:ext>
          </c:extLst>
        </c:ser>
        <c:dLbls>
          <c:showLegendKey val="0"/>
          <c:showVal val="0"/>
          <c:showCatName val="0"/>
          <c:showSerName val="0"/>
          <c:showPercent val="0"/>
          <c:showBubbleSize val="0"/>
        </c:dLbls>
        <c:axId val="1384189520"/>
        <c:axId val="1384187856"/>
      </c:scatterChart>
      <c:valAx>
        <c:axId val="138418952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4187856"/>
        <c:crosses val="autoZero"/>
        <c:crossBetween val="midCat"/>
      </c:valAx>
      <c:valAx>
        <c:axId val="13841878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418952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numDim type="val">
        <cx:f>_xlchart.v1.1</cx:f>
      </cx:numDim>
    </cx:data>
    <cx:data id="1">
      <cx:numDim type="val">
        <cx:f>_xlchart.v1.3</cx:f>
      </cx:numDim>
    </cx:data>
    <cx:data id="2">
      <cx:numDim type="val">
        <cx:f>_xlchart.v1.5</cx:f>
      </cx:numDim>
    </cx:data>
  </cx:chartData>
  <cx:chart>
    <cx:title pos="t" align="ctr" overlay="0"/>
    <cx:plotArea>
      <cx:plotAreaRegion>
        <cx:series layoutId="boxWhisker" uniqueId="{C334A247-5207-4B72-86F9-F586EAA0DAF1}">
          <cx:tx>
            <cx:txData>
              <cx:f>_xlchart.v1.0</cx:f>
              <cx:v>Female</cx:v>
            </cx:txData>
          </cx:tx>
          <cx:dataLabels pos="l">
            <cx:visibility seriesName="0" categoryName="0" value="1"/>
          </cx:dataLabels>
          <cx:dataId val="0"/>
          <cx:layoutPr>
            <cx:visibility meanLine="0" meanMarker="1" nonoutliers="0" outliers="1"/>
            <cx:statistics quartileMethod="exclusive"/>
          </cx:layoutPr>
        </cx:series>
        <cx:series layoutId="boxWhisker" uniqueId="{CEB09966-4A41-4B63-B536-2A1D04408527}">
          <cx:tx>
            <cx:txData>
              <cx:f>_xlchart.v1.2</cx:f>
              <cx:v>Male</cx:v>
            </cx:txData>
          </cx:tx>
          <cx:dataLabels pos="l">
            <cx:visibility seriesName="0" categoryName="0" value="1"/>
          </cx:dataLabels>
          <cx:dataId val="1"/>
          <cx:layoutPr>
            <cx:visibility meanLine="0" meanMarker="1" nonoutliers="0" outliers="1"/>
            <cx:statistics quartileMethod="exclusive"/>
          </cx:layoutPr>
        </cx:series>
        <cx:series layoutId="boxWhisker" uniqueId="{3909E53D-7A81-45A1-8211-6E5C5587BF3B}">
          <cx:tx>
            <cx:txData>
              <cx:f>_xlchart.v1.4</cx:f>
              <cx:v>Other</cx:v>
            </cx:txData>
          </cx:tx>
          <cx:dataLabels pos="l">
            <cx:visibility seriesName="0" categoryName="0" value="1"/>
          </cx:dataLabels>
          <cx:dataId val="2"/>
          <cx:layoutPr>
            <cx:visibility meanLine="0" meanMarker="1" nonoutliers="0" outliers="1"/>
            <cx:statistics quartileMethod="exclusive"/>
          </cx:layoutPr>
        </cx:series>
      </cx:plotAreaRegion>
      <cx:axis id="0">
        <cx:catScaling gapWidth="1"/>
        <cx:tickLabels/>
      </cx:axis>
      <cx:axis id="1">
        <cx:valScaling/>
        <cx:majorGridlines/>
        <cx:tickLabels/>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microsoft.com/office/2014/relationships/chartEx" Target="../charts/chartEx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449580</xdr:colOff>
      <xdr:row>19</xdr:row>
      <xdr:rowOff>0</xdr:rowOff>
    </xdr:from>
    <xdr:to>
      <xdr:col>8</xdr:col>
      <xdr:colOff>548640</xdr:colOff>
      <xdr:row>36</xdr:row>
      <xdr:rowOff>137160</xdr:rowOff>
    </xdr:to>
    <xdr:graphicFrame macro="">
      <xdr:nvGraphicFramePr>
        <xdr:cNvPr id="2" name="Chart 1">
          <a:extLst>
            <a:ext uri="{FF2B5EF4-FFF2-40B4-BE49-F238E27FC236}">
              <a16:creationId xmlns:a16="http://schemas.microsoft.com/office/drawing/2014/main" id="{8C799823-57FF-442D-97F5-2BAD872BE5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518160</xdr:colOff>
      <xdr:row>2</xdr:row>
      <xdr:rowOff>45720</xdr:rowOff>
    </xdr:from>
    <xdr:to>
      <xdr:col>11</xdr:col>
      <xdr:colOff>175260</xdr:colOff>
      <xdr:row>15</xdr:row>
      <xdr:rowOff>135255</xdr:rowOff>
    </xdr:to>
    <mc:AlternateContent xmlns:mc="http://schemas.openxmlformats.org/markup-compatibility/2006">
      <mc:Choice xmlns:a14="http://schemas.microsoft.com/office/drawing/2010/main" Requires="a14">
        <xdr:graphicFrame macro="">
          <xdr:nvGraphicFramePr>
            <xdr:cNvPr id="3" name="City">
              <a:extLst>
                <a:ext uri="{FF2B5EF4-FFF2-40B4-BE49-F238E27FC236}">
                  <a16:creationId xmlns:a16="http://schemas.microsoft.com/office/drawing/2014/main" id="{0BD7E342-DE68-4D76-A9F4-DD15B2BC93D9}"/>
                </a:ext>
              </a:extLst>
            </xdr:cNvPr>
            <xdr:cNvGraphicFramePr/>
          </xdr:nvGraphicFramePr>
          <xdr:xfrm>
            <a:off x="0" y="0"/>
            <a:ext cx="0" cy="0"/>
          </xdr:xfrm>
          <a:graphic>
            <a:graphicData uri="http://schemas.microsoft.com/office/drawing/2010/slicer">
              <sle:slicer xmlns:sle="http://schemas.microsoft.com/office/drawing/2010/slicer" name="City"/>
            </a:graphicData>
          </a:graphic>
        </xdr:graphicFrame>
      </mc:Choice>
      <mc:Fallback>
        <xdr:sp macro="" textlink="">
          <xdr:nvSpPr>
            <xdr:cNvPr id="0" name=""/>
            <xdr:cNvSpPr>
              <a:spLocks noTextEdit="1"/>
            </xdr:cNvSpPr>
          </xdr:nvSpPr>
          <xdr:spPr>
            <a:xfrm>
              <a:off x="8656320" y="411480"/>
              <a:ext cx="1828800" cy="2466975"/>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6</xdr:col>
      <xdr:colOff>624840</xdr:colOff>
      <xdr:row>1</xdr:row>
      <xdr:rowOff>175260</xdr:rowOff>
    </xdr:from>
    <xdr:to>
      <xdr:col>9</xdr:col>
      <xdr:colOff>251460</xdr:colOff>
      <xdr:row>15</xdr:row>
      <xdr:rowOff>81915</xdr:rowOff>
    </xdr:to>
    <mc:AlternateContent xmlns:mc="http://schemas.openxmlformats.org/markup-compatibility/2006">
      <mc:Choice xmlns:a14="http://schemas.microsoft.com/office/drawing/2010/main" Requires="a14">
        <xdr:graphicFrame macro="">
          <xdr:nvGraphicFramePr>
            <xdr:cNvPr id="4" name="State">
              <a:extLst>
                <a:ext uri="{FF2B5EF4-FFF2-40B4-BE49-F238E27FC236}">
                  <a16:creationId xmlns:a16="http://schemas.microsoft.com/office/drawing/2014/main" id="{913AD21C-7634-492F-B623-78F574C914F7}"/>
                </a:ext>
              </a:extLst>
            </xdr:cNvPr>
            <xdr:cNvGraphicFramePr/>
          </xdr:nvGraphicFramePr>
          <xdr:xfrm>
            <a:off x="0" y="0"/>
            <a:ext cx="0" cy="0"/>
          </xdr:xfrm>
          <a:graphic>
            <a:graphicData uri="http://schemas.microsoft.com/office/drawing/2010/slicer">
              <sle:slicer xmlns:sle="http://schemas.microsoft.com/office/drawing/2010/slicer" name="State"/>
            </a:graphicData>
          </a:graphic>
        </xdr:graphicFrame>
      </mc:Choice>
      <mc:Fallback>
        <xdr:sp macro="" textlink="">
          <xdr:nvSpPr>
            <xdr:cNvPr id="0" name=""/>
            <xdr:cNvSpPr>
              <a:spLocks noTextEdit="1"/>
            </xdr:cNvSpPr>
          </xdr:nvSpPr>
          <xdr:spPr>
            <a:xfrm>
              <a:off x="6560820" y="358140"/>
              <a:ext cx="1828800" cy="2466975"/>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10</xdr:col>
      <xdr:colOff>137160</xdr:colOff>
      <xdr:row>16</xdr:row>
      <xdr:rowOff>121920</xdr:rowOff>
    </xdr:from>
    <xdr:to>
      <xdr:col>11</xdr:col>
      <xdr:colOff>388620</xdr:colOff>
      <xdr:row>30</xdr:row>
      <xdr:rowOff>28575</xdr:rowOff>
    </xdr:to>
    <mc:AlternateContent xmlns:mc="http://schemas.openxmlformats.org/markup-compatibility/2006">
      <mc:Choice xmlns:a14="http://schemas.microsoft.com/office/drawing/2010/main" Requires="a14">
        <xdr:graphicFrame macro="">
          <xdr:nvGraphicFramePr>
            <xdr:cNvPr id="5" name="Education Level">
              <a:extLst>
                <a:ext uri="{FF2B5EF4-FFF2-40B4-BE49-F238E27FC236}">
                  <a16:creationId xmlns:a16="http://schemas.microsoft.com/office/drawing/2014/main" id="{8D93972D-CE0B-4466-9661-28347B350597}"/>
                </a:ext>
              </a:extLst>
            </xdr:cNvPr>
            <xdr:cNvGraphicFramePr/>
          </xdr:nvGraphicFramePr>
          <xdr:xfrm>
            <a:off x="0" y="0"/>
            <a:ext cx="0" cy="0"/>
          </xdr:xfrm>
          <a:graphic>
            <a:graphicData uri="http://schemas.microsoft.com/office/drawing/2010/slicer">
              <sle:slicer xmlns:sle="http://schemas.microsoft.com/office/drawing/2010/slicer" name="Education Level"/>
            </a:graphicData>
          </a:graphic>
        </xdr:graphicFrame>
      </mc:Choice>
      <mc:Fallback>
        <xdr:sp macro="" textlink="">
          <xdr:nvSpPr>
            <xdr:cNvPr id="0" name=""/>
            <xdr:cNvSpPr>
              <a:spLocks noTextEdit="1"/>
            </xdr:cNvSpPr>
          </xdr:nvSpPr>
          <xdr:spPr>
            <a:xfrm>
              <a:off x="8869680" y="3048000"/>
              <a:ext cx="1828800" cy="2466975"/>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11</xdr:col>
      <xdr:colOff>381000</xdr:colOff>
      <xdr:row>23</xdr:row>
      <xdr:rowOff>53340</xdr:rowOff>
    </xdr:from>
    <xdr:to>
      <xdr:col>14</xdr:col>
      <xdr:colOff>7620</xdr:colOff>
      <xdr:row>36</xdr:row>
      <xdr:rowOff>142875</xdr:rowOff>
    </xdr:to>
    <mc:AlternateContent xmlns:mc="http://schemas.openxmlformats.org/markup-compatibility/2006">
      <mc:Choice xmlns:a14="http://schemas.microsoft.com/office/drawing/2010/main" Requires="a14">
        <xdr:graphicFrame macro="">
          <xdr:nvGraphicFramePr>
            <xdr:cNvPr id="6" name="Gender">
              <a:extLst>
                <a:ext uri="{FF2B5EF4-FFF2-40B4-BE49-F238E27FC236}">
                  <a16:creationId xmlns:a16="http://schemas.microsoft.com/office/drawing/2014/main" id="{B521B355-52EA-4FC0-A53E-3F93C3126E45}"/>
                </a:ext>
              </a:extLst>
            </xdr:cNvPr>
            <xdr:cNvGraphicFramePr/>
          </xdr:nvGraphicFramePr>
          <xdr:xfrm>
            <a:off x="0" y="0"/>
            <a:ext cx="0" cy="0"/>
          </xdr:xfrm>
          <a:graphic>
            <a:graphicData uri="http://schemas.microsoft.com/office/drawing/2010/slicer">
              <sle:slicer xmlns:sle="http://schemas.microsoft.com/office/drawing/2010/slicer" name="Gender"/>
            </a:graphicData>
          </a:graphic>
        </xdr:graphicFrame>
      </mc:Choice>
      <mc:Fallback>
        <xdr:sp macro="" textlink="">
          <xdr:nvSpPr>
            <xdr:cNvPr id="0" name=""/>
            <xdr:cNvSpPr>
              <a:spLocks noTextEdit="1"/>
            </xdr:cNvSpPr>
          </xdr:nvSpPr>
          <xdr:spPr>
            <a:xfrm>
              <a:off x="10690860" y="4259580"/>
              <a:ext cx="1828800" cy="2466975"/>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11</xdr:col>
      <xdr:colOff>396240</xdr:colOff>
      <xdr:row>7</xdr:row>
      <xdr:rowOff>129540</xdr:rowOff>
    </xdr:from>
    <xdr:to>
      <xdr:col>14</xdr:col>
      <xdr:colOff>22860</xdr:colOff>
      <xdr:row>21</xdr:row>
      <xdr:rowOff>36195</xdr:rowOff>
    </xdr:to>
    <mc:AlternateContent xmlns:mc="http://schemas.openxmlformats.org/markup-compatibility/2006">
      <mc:Choice xmlns:a14="http://schemas.microsoft.com/office/drawing/2010/main" Requires="a14">
        <xdr:graphicFrame macro="">
          <xdr:nvGraphicFramePr>
            <xdr:cNvPr id="7" name="Age Range">
              <a:extLst>
                <a:ext uri="{FF2B5EF4-FFF2-40B4-BE49-F238E27FC236}">
                  <a16:creationId xmlns:a16="http://schemas.microsoft.com/office/drawing/2014/main" id="{DA9307CB-6071-45B7-908E-7C759E2FA9C0}"/>
                </a:ext>
              </a:extLst>
            </xdr:cNvPr>
            <xdr:cNvGraphicFramePr/>
          </xdr:nvGraphicFramePr>
          <xdr:xfrm>
            <a:off x="0" y="0"/>
            <a:ext cx="0" cy="0"/>
          </xdr:xfrm>
          <a:graphic>
            <a:graphicData uri="http://schemas.microsoft.com/office/drawing/2010/slicer">
              <sle:slicer xmlns:sle="http://schemas.microsoft.com/office/drawing/2010/slicer" name="Age Range"/>
            </a:graphicData>
          </a:graphic>
        </xdr:graphicFrame>
      </mc:Choice>
      <mc:Fallback>
        <xdr:sp macro="" textlink="">
          <xdr:nvSpPr>
            <xdr:cNvPr id="0" name=""/>
            <xdr:cNvSpPr>
              <a:spLocks noTextEdit="1"/>
            </xdr:cNvSpPr>
          </xdr:nvSpPr>
          <xdr:spPr>
            <a:xfrm>
              <a:off x="10706100" y="1409700"/>
              <a:ext cx="1828800" cy="2466975"/>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5</xdr:col>
      <xdr:colOff>99060</xdr:colOff>
      <xdr:row>6</xdr:row>
      <xdr:rowOff>68580</xdr:rowOff>
    </xdr:from>
    <xdr:to>
      <xdr:col>12</xdr:col>
      <xdr:colOff>403860</xdr:colOff>
      <xdr:row>43</xdr:row>
      <xdr:rowOff>121920</xdr:rowOff>
    </xdr:to>
    <mc:AlternateContent xmlns:mc="http://schemas.openxmlformats.org/markup-compatibility/2006">
      <mc:Choice xmlns:cx1="http://schemas.microsoft.com/office/drawing/2015/9/8/chartex" Requires="cx1">
        <xdr:graphicFrame macro="">
          <xdr:nvGraphicFramePr>
            <xdr:cNvPr id="3" name="Chart 2">
              <a:extLst>
                <a:ext uri="{FF2B5EF4-FFF2-40B4-BE49-F238E27FC236}">
                  <a16:creationId xmlns:a16="http://schemas.microsoft.com/office/drawing/2014/main" id="{F1E94A10-EBB6-4275-892E-BD2CD7340A0D}"/>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4556760" y="1165860"/>
              <a:ext cx="4572000" cy="6819900"/>
            </a:xfrm>
            <a:prstGeom prst="rect">
              <a:avLst/>
            </a:prstGeom>
            <a:solidFill>
              <a:prstClr val="white"/>
            </a:solidFill>
            <a:ln w="1">
              <a:solidFill>
                <a:prstClr val="green"/>
              </a:solidFill>
            </a:ln>
          </xdr:spPr>
          <xdr:txBody>
            <a:bodyPr vertOverflow="clip" horzOverflow="clip"/>
            <a:lstStyle/>
            <a:p>
              <a:r>
                <a:rPr lang="en-CA"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5</xdr:col>
      <xdr:colOff>358140</xdr:colOff>
      <xdr:row>14</xdr:row>
      <xdr:rowOff>171450</xdr:rowOff>
    </xdr:from>
    <xdr:to>
      <xdr:col>13</xdr:col>
      <xdr:colOff>335280</xdr:colOff>
      <xdr:row>29</xdr:row>
      <xdr:rowOff>171450</xdr:rowOff>
    </xdr:to>
    <xdr:graphicFrame macro="">
      <xdr:nvGraphicFramePr>
        <xdr:cNvPr id="2" name="Chart 1">
          <a:extLst>
            <a:ext uri="{FF2B5EF4-FFF2-40B4-BE49-F238E27FC236}">
              <a16:creationId xmlns:a16="http://schemas.microsoft.com/office/drawing/2014/main" id="{520326CF-E6F9-4928-B875-7E074AB2551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laa Abduhady" refreshedDate="45507.747733796299" createdVersion="7" refreshedVersion="7" minRefreshableVersion="3" recordCount="100" xr:uid="{A7ABDA87-1286-4C75-964D-FAB4B73AA1F9}">
  <cacheSource type="worksheet">
    <worksheetSource ref="A1:AC101" sheet="data"/>
  </cacheSource>
  <cacheFields count="31">
    <cacheField name="Donor Name" numFmtId="0">
      <sharedItems/>
    </cacheField>
    <cacheField name="City" numFmtId="0">
      <sharedItems count="99">
        <s v="Carolstad"/>
        <s v="Butlermouth"/>
        <s v="Salasmouth"/>
        <s v="New Leroymouth"/>
        <s v="Andrewview"/>
        <s v="North Richardbury"/>
        <s v="Lake Steven"/>
        <s v="West Tammy"/>
        <s v="New Rebecca"/>
        <s v="Phillipberg"/>
        <s v="Lake Patrickville"/>
        <s v="Lake Samanthahaven"/>
        <s v="South Javier"/>
        <s v="Bensonfort"/>
        <s v="South Jeffrey"/>
        <s v="Townsendburgh"/>
        <s v="Petersonstad"/>
        <s v="New Emily"/>
        <s v="Lesterport"/>
        <s v="Kimberlybury"/>
        <s v="Lake Allison"/>
        <s v="Port Julia"/>
        <s v="Bradyburgh"/>
        <s v="East Victoria"/>
        <s v="West Kyleburgh"/>
        <s v="Derekview"/>
        <s v="East Miguel"/>
        <s v="Port John"/>
        <s v="West Mark"/>
        <s v="East Heathermouth"/>
        <s v="Kleinview"/>
        <s v="Kendrahaven"/>
        <s v="East Andrewchester"/>
        <s v="Taylorton"/>
        <s v="Loveland"/>
        <s v="Patrickburgh"/>
        <s v="Johnsonchester"/>
        <s v="Wardberg"/>
        <s v="Arnoldview"/>
        <s v="Bryanside"/>
        <s v="Rowefurt"/>
        <s v="Port Anthonyside"/>
        <s v="Campbellburgh"/>
        <s v="West Jason"/>
        <s v="Lake Lauratown"/>
        <s v="Sullivanborough"/>
        <s v="Lake Jennifer"/>
        <s v="New Brittany"/>
        <s v="Lake Brendamouth"/>
        <s v="Martinezfort"/>
        <s v="Diazburgh"/>
        <s v="East Jose"/>
        <s v="West Jamesburgh"/>
        <s v="Martinezchester"/>
        <s v="North Taylortown"/>
        <s v="East Michelletown"/>
        <s v="Port Richard"/>
        <s v="North Morganton"/>
        <s v="East Benjamin"/>
        <s v="Christinaville"/>
        <s v="North David"/>
        <s v="South Kathleen"/>
        <s v="West Melaniehaven"/>
        <s v="North Jenniferfort"/>
        <s v="Hensonstad"/>
        <s v="Traceybury"/>
        <s v="Lake Christopher"/>
        <s v="East Stephanieborough"/>
        <s v="Jeremyshire"/>
        <s v="East Kimberly"/>
        <s v="Faulknerport"/>
        <s v="Lake Brendastad"/>
        <s v="North Wendy"/>
        <s v="Hilltown"/>
        <s v="Kristenchester"/>
        <s v="Thomasmouth"/>
        <s v="Shellyton"/>
        <s v="South Rebeccahaven"/>
        <s v="Craigborough"/>
        <s v="New Jenniferburgh"/>
        <s v="Andreastad"/>
        <s v="Port Elizabeth"/>
        <s v="Parkmouth"/>
        <s v="East Nicolestad"/>
        <s v="Lake Juanport"/>
        <s v="New Patricia"/>
        <s v="South Pamela"/>
        <s v="Bestside"/>
        <s v="Mercedesborough"/>
        <s v="West Josephfurt"/>
        <s v="East Oscar"/>
        <s v="North Mary"/>
        <s v="Bellton"/>
        <s v="New Brianburgh"/>
        <s v="Port Richardshire"/>
        <s v="Patrickview"/>
        <s v="South Richardview"/>
        <s v="Brianstad"/>
        <s v="Martinfurt"/>
      </sharedItems>
    </cacheField>
    <cacheField name="State" numFmtId="0">
      <sharedItems count="43">
        <s v="New Jersey"/>
        <s v="New Mexico"/>
        <s v="Nevada"/>
        <s v="Connecticut"/>
        <s v="Illinois"/>
        <s v="Rhode Island"/>
        <s v="Wyoming"/>
        <s v="New York"/>
        <s v="Alaska"/>
        <s v="Minnesota"/>
        <s v="Wisconsin"/>
        <s v="Texas"/>
        <s v="Louisiana"/>
        <s v="Vermont"/>
        <s v="South Dakota"/>
        <s v="West Virginia"/>
        <s v="Alabama"/>
        <s v="Oregon"/>
        <s v="Michigan"/>
        <s v="Montana"/>
        <s v="Oklahoma"/>
        <s v="Kentucky"/>
        <s v="Missouri"/>
        <s v="New Hampshire"/>
        <s v="Kansas"/>
        <s v="California"/>
        <s v="Washington"/>
        <s v="Hawaii"/>
        <s v="Pennsylvania"/>
        <s v="Idaho"/>
        <s v="North Carolina"/>
        <s v="Delaware"/>
        <s v="Iowa"/>
        <s v="Utah"/>
        <s v="Colorado"/>
        <s v="South Carolina"/>
        <s v="Nebraska"/>
        <s v="Mississippi"/>
        <s v="Arkansas"/>
        <s v="North Dakota"/>
        <s v="Tennessee"/>
        <s v="Massachusetts"/>
        <s v="Arizona"/>
      </sharedItems>
    </cacheField>
    <cacheField name="Education Level" numFmtId="0">
      <sharedItems count="5">
        <s v="Doctorate"/>
        <s v="High School"/>
        <s v="Associate Degree"/>
        <s v="Bachelor's Degree"/>
        <s v="Master's Degree"/>
      </sharedItems>
    </cacheField>
    <cacheField name="Occupation" numFmtId="0">
      <sharedItems/>
    </cacheField>
    <cacheField name="Gender" numFmtId="0">
      <sharedItems count="3">
        <s v="Other"/>
        <s v="Female"/>
        <s v="Male"/>
      </sharedItems>
    </cacheField>
    <cacheField name="Donation Value" numFmtId="0">
      <sharedItems containsSemiMixedTypes="0" containsString="0" containsNumber="1" minValue="21.9" maxValue="988.48"/>
    </cacheField>
    <cacheField name="Age" numFmtId="0">
      <sharedItems containsSemiMixedTypes="0" containsString="0" containsNumber="1" containsInteger="1" minValue="18" maxValue="75"/>
    </cacheField>
    <cacheField name="Age Range" numFmtId="0">
      <sharedItems containsSemiMixedTypes="0" containsString="0" containsNumber="1" containsInteger="1" minValue="10" maxValue="70" count="7">
        <n v="50"/>
        <n v="40"/>
        <n v="60"/>
        <n v="70"/>
        <n v="30"/>
        <n v="10"/>
        <n v="20"/>
      </sharedItems>
    </cacheField>
    <cacheField name="Ease of Donation" numFmtId="0">
      <sharedItems containsSemiMixedTypes="0" containsString="0" containsNumber="1" containsInteger="1" minValue="1" maxValue="10"/>
    </cacheField>
    <cacheField name="Communication Frequency" numFmtId="0">
      <sharedItems containsSemiMixedTypes="0" containsString="0" containsNumber="1" containsInteger="1" minValue="1" maxValue="10"/>
    </cacheField>
    <cacheField name="Well Informed" numFmtId="0">
      <sharedItems containsSemiMixedTypes="0" containsString="0" containsNumber="1" containsInteger="1" minValue="1" maxValue="10"/>
    </cacheField>
    <cacheField name="Engagement Opportunities" numFmtId="0">
      <sharedItems containsSemiMixedTypes="0" containsString="0" containsNumber="1" containsInteger="1" minValue="1" maxValue="10"/>
    </cacheField>
    <cacheField name="Understanding Impact" numFmtId="0">
      <sharedItems containsSemiMixedTypes="0" containsString="0" containsNumber="1" containsInteger="1" minValue="1" maxValue="10"/>
    </cacheField>
    <cacheField name="Recognized Contributions" numFmtId="0">
      <sharedItems containsSemiMixedTypes="0" containsString="0" containsNumber="1" containsInteger="1" minValue="1" maxValue="10"/>
    </cacheField>
    <cacheField name="Overall Satisfaction" numFmtId="0">
      <sharedItems containsSemiMixedTypes="0" containsString="0" containsNumber="1" containsInteger="1" minValue="1" maxValue="10"/>
    </cacheField>
    <cacheField name="Likelihood to Donate Again" numFmtId="0">
      <sharedItems containsSemiMixedTypes="0" containsString="0" containsNumber="1" containsInteger="1" minValue="1" maxValue="10"/>
    </cacheField>
    <cacheField name="Likelihood to Recommend" numFmtId="0">
      <sharedItems containsSemiMixedTypes="0" containsString="0" containsNumber="1" containsInteger="1" minValue="1" maxValue="10"/>
    </cacheField>
    <cacheField name="Program Donated To" numFmtId="0">
      <sharedItems count="4">
        <s v="Community Development"/>
        <s v="Disaster Relief"/>
        <s v="Healthcare"/>
        <s v="Education"/>
      </sharedItems>
    </cacheField>
    <cacheField name="Donation Date" numFmtId="164">
      <sharedItems containsSemiMixedTypes="0" containsNonDate="0" containsDate="1" containsString="0" minDate="2020-02-17T00:00:00" maxDate="2024-07-07T00:00:00" count="98">
        <d v="2021-11-26T00:00:00"/>
        <d v="2022-11-13T00:00:00"/>
        <d v="2022-08-10T00:00:00"/>
        <d v="2022-03-28T00:00:00"/>
        <d v="2022-04-05T00:00:00"/>
        <d v="2021-12-21T00:00:00"/>
        <d v="2022-10-09T00:00:00"/>
        <d v="2023-08-16T00:00:00"/>
        <d v="2024-03-25T00:00:00"/>
        <d v="2020-07-02T00:00:00"/>
        <d v="2021-04-20T00:00:00"/>
        <d v="2021-02-19T00:00:00"/>
        <d v="2022-04-29T00:00:00"/>
        <d v="2021-10-27T00:00:00"/>
        <d v="2022-01-28T00:00:00"/>
        <d v="2022-07-08T00:00:00"/>
        <d v="2021-08-09T00:00:00"/>
        <d v="2020-04-06T00:00:00"/>
        <d v="2022-11-24T00:00:00"/>
        <d v="2021-02-02T00:00:00"/>
        <d v="2023-07-06T00:00:00"/>
        <d v="2024-04-19T00:00:00"/>
        <d v="2021-11-12T00:00:00"/>
        <d v="2023-02-03T00:00:00"/>
        <d v="2021-07-31T00:00:00"/>
        <d v="2024-01-15T00:00:00"/>
        <d v="2024-06-23T00:00:00"/>
        <d v="2023-03-27T00:00:00"/>
        <d v="2023-12-24T00:00:00"/>
        <d v="2020-08-12T00:00:00"/>
        <d v="2022-02-17T00:00:00"/>
        <d v="2020-10-19T00:00:00"/>
        <d v="2024-05-07T00:00:00"/>
        <d v="2022-05-10T00:00:00"/>
        <d v="2023-01-02T00:00:00"/>
        <d v="2023-06-20T00:00:00"/>
        <d v="2020-07-26T00:00:00"/>
        <d v="2022-11-21T00:00:00"/>
        <d v="2022-02-13T00:00:00"/>
        <d v="2020-12-21T00:00:00"/>
        <d v="2020-08-15T00:00:00"/>
        <d v="2022-10-24T00:00:00"/>
        <d v="2020-11-17T00:00:00"/>
        <d v="2022-09-19T00:00:00"/>
        <d v="2022-02-04T00:00:00"/>
        <d v="2021-02-14T00:00:00"/>
        <d v="2020-07-18T00:00:00"/>
        <d v="2023-02-24T00:00:00"/>
        <d v="2021-07-23T00:00:00"/>
        <d v="2023-02-12T00:00:00"/>
        <d v="2020-08-13T00:00:00"/>
        <d v="2023-05-28T00:00:00"/>
        <d v="2023-11-26T00:00:00"/>
        <d v="2021-11-08T00:00:00"/>
        <d v="2021-07-16T00:00:00"/>
        <d v="2024-05-17T00:00:00"/>
        <d v="2020-05-10T00:00:00"/>
        <d v="2024-06-25T00:00:00"/>
        <d v="2021-12-27T00:00:00"/>
        <d v="2021-04-24T00:00:00"/>
        <d v="2023-03-11T00:00:00"/>
        <d v="2024-03-02T00:00:00"/>
        <d v="2020-05-21T00:00:00"/>
        <d v="2024-03-13T00:00:00"/>
        <d v="2020-11-29T00:00:00"/>
        <d v="2022-06-08T00:00:00"/>
        <d v="2024-03-24T00:00:00"/>
        <d v="2022-11-07T00:00:00"/>
        <d v="2023-11-03T00:00:00"/>
        <d v="2022-12-06T00:00:00"/>
        <d v="2020-04-18T00:00:00"/>
        <d v="2020-03-20T00:00:00"/>
        <d v="2023-01-24T00:00:00"/>
        <d v="2020-02-17T00:00:00"/>
        <d v="2021-10-22T00:00:00"/>
        <d v="2020-09-11T00:00:00"/>
        <d v="2021-04-26T00:00:00"/>
        <d v="2021-07-06T00:00:00"/>
        <d v="2022-03-26T00:00:00"/>
        <d v="2022-07-26T00:00:00"/>
        <d v="2020-04-11T00:00:00"/>
        <d v="2022-01-26T00:00:00"/>
        <d v="2020-09-13T00:00:00"/>
        <d v="2021-03-11T00:00:00"/>
        <d v="2024-07-06T00:00:00"/>
        <d v="2024-01-08T00:00:00"/>
        <d v="2021-08-25T00:00:00"/>
        <d v="2023-02-27T00:00:00"/>
        <d v="2022-03-27T00:00:00"/>
        <d v="2023-12-05T00:00:00"/>
        <d v="2021-07-12T00:00:00"/>
        <d v="2021-04-21T00:00:00"/>
        <d v="2021-01-02T00:00:00"/>
        <d v="2021-03-28T00:00:00"/>
        <d v="2023-07-01T00:00:00"/>
        <d v="2021-03-30T00:00:00"/>
        <d v="2022-06-21T00:00:00"/>
        <d v="2023-07-04T00:00:00"/>
      </sharedItems>
      <fieldGroup par="30" base="19">
        <rangePr groupBy="months" startDate="2020-02-17T00:00:00" endDate="2024-07-07T00:00:00"/>
        <groupItems count="14">
          <s v="&lt;2020-02-17"/>
          <s v="Jan"/>
          <s v="Feb"/>
          <s v="Mar"/>
          <s v="Apr"/>
          <s v="May"/>
          <s v="Jun"/>
          <s v="Jul"/>
          <s v="Aug"/>
          <s v="Sep"/>
          <s v="Oct"/>
          <s v="Nov"/>
          <s v="Dec"/>
          <s v="&gt;2024-07-07"/>
        </groupItems>
      </fieldGroup>
    </cacheField>
    <cacheField name="Donation Frequency" numFmtId="0">
      <sharedItems count="3">
        <s v="Monthly"/>
        <s v="Yearly"/>
        <s v="One-time"/>
      </sharedItems>
    </cacheField>
    <cacheField name="Donation Method" numFmtId="0">
      <sharedItems/>
    </cacheField>
    <cacheField name="Donation Issues" numFmtId="0">
      <sharedItems/>
    </cacheField>
    <cacheField name="Participated in Events" numFmtId="0">
      <sharedItems/>
    </cacheField>
    <cacheField name="More Info Needed" numFmtId="0">
      <sharedItems/>
    </cacheField>
    <cacheField name="Suggestions for Improvement" numFmtId="0">
      <sharedItems/>
    </cacheField>
    <cacheField name="Preferred Communication Channel" numFmtId="0">
      <sharedItems/>
    </cacheField>
    <cacheField name="Preferred Frequency of Updates" numFmtId="0">
      <sharedItems/>
    </cacheField>
    <cacheField name="Interest in Specific Programs" numFmtId="0">
      <sharedItems/>
    </cacheField>
    <cacheField name="Quarters" numFmtId="0" databaseField="0">
      <fieldGroup base="19">
        <rangePr groupBy="quarters" startDate="2020-02-17T00:00:00" endDate="2024-07-07T00:00:00"/>
        <groupItems count="6">
          <s v="&lt;2020-02-17"/>
          <s v="Qtr1"/>
          <s v="Qtr2"/>
          <s v="Qtr3"/>
          <s v="Qtr4"/>
          <s v="&gt;2024-07-07"/>
        </groupItems>
      </fieldGroup>
    </cacheField>
    <cacheField name="Years" numFmtId="0" databaseField="0">
      <fieldGroup base="19">
        <rangePr groupBy="years" startDate="2020-02-17T00:00:00" endDate="2024-07-07T00:00:00"/>
        <groupItems count="7">
          <s v="&lt;2020-02-17"/>
          <s v="2020"/>
          <s v="2021"/>
          <s v="2022"/>
          <s v="2023"/>
          <s v="2024"/>
          <s v="&gt;2024-07-07"/>
        </groupItems>
      </fieldGroup>
    </cacheField>
  </cacheFields>
  <extLst>
    <ext xmlns:x14="http://schemas.microsoft.com/office/spreadsheetml/2009/9/main" uri="{725AE2AE-9491-48be-B2B4-4EB974FC3084}">
      <x14:pivotCacheDefinition pivotCacheId="169568786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0">
  <r>
    <s v="Theresa Sullivan"/>
    <x v="0"/>
    <x v="0"/>
    <x v="0"/>
    <s v="Environmental manager"/>
    <x v="0"/>
    <n v="388.12"/>
    <n v="55"/>
    <x v="0"/>
    <n v="8"/>
    <n v="7"/>
    <n v="10"/>
    <n v="9"/>
    <n v="2"/>
    <n v="10"/>
    <n v="4"/>
    <n v="2"/>
    <n v="6"/>
    <x v="0"/>
    <x v="0"/>
    <x v="0"/>
    <s v="Check"/>
    <s v="Yes"/>
    <s v="No"/>
    <s v="Yes"/>
    <s v="Child continue idea offer."/>
    <s v="Mail"/>
    <s v="Weekly"/>
    <s v="Education"/>
  </r>
  <r>
    <s v="John Kaiser Jr."/>
    <x v="1"/>
    <x v="1"/>
    <x v="1"/>
    <s v="Surveyor, building control"/>
    <x v="1"/>
    <n v="165.85"/>
    <n v="42"/>
    <x v="1"/>
    <n v="1"/>
    <n v="9"/>
    <n v="9"/>
    <n v="8"/>
    <n v="2"/>
    <n v="4"/>
    <n v="8"/>
    <n v="9"/>
    <n v="8"/>
    <x v="1"/>
    <x v="1"/>
    <x v="0"/>
    <s v="Cash"/>
    <s v="No"/>
    <s v="Yes"/>
    <s v="Yes"/>
    <s v="Measure many thank student wind."/>
    <s v="SMS"/>
    <s v="Monthly"/>
    <s v="Healthcare"/>
  </r>
  <r>
    <s v="Amy Browning"/>
    <x v="2"/>
    <x v="2"/>
    <x v="2"/>
    <s v="Primary school teacher"/>
    <x v="0"/>
    <n v="722.26"/>
    <n v="65"/>
    <x v="2"/>
    <n v="4"/>
    <n v="6"/>
    <n v="7"/>
    <n v="2"/>
    <n v="5"/>
    <n v="8"/>
    <n v="8"/>
    <n v="6"/>
    <n v="3"/>
    <x v="1"/>
    <x v="2"/>
    <x v="1"/>
    <s v="Cash"/>
    <s v="No"/>
    <s v="Yes"/>
    <s v="Yes"/>
    <s v="Require thousand information become answer it mind claim."/>
    <s v="Email"/>
    <s v="Weekly"/>
    <s v="Education"/>
  </r>
  <r>
    <s v="Justin Turner"/>
    <x v="3"/>
    <x v="3"/>
    <x v="3"/>
    <s v="Therapist, speech and language"/>
    <x v="2"/>
    <n v="920.26"/>
    <n v="60"/>
    <x v="2"/>
    <n v="2"/>
    <n v="7"/>
    <n v="7"/>
    <n v="1"/>
    <n v="4"/>
    <n v="1"/>
    <n v="10"/>
    <n v="3"/>
    <n v="3"/>
    <x v="2"/>
    <x v="3"/>
    <x v="0"/>
    <s v="Bank Transfer"/>
    <s v="No"/>
    <s v="No"/>
    <s v="No"/>
    <s v="Company poor feel that another."/>
    <s v="Email"/>
    <s v="Weekly"/>
    <s v="Healthcare"/>
  </r>
  <r>
    <s v="Sarah Clark"/>
    <x v="4"/>
    <x v="1"/>
    <x v="4"/>
    <s v="Engineer, maintenance"/>
    <x v="1"/>
    <n v="48.46"/>
    <n v="44"/>
    <x v="1"/>
    <n v="2"/>
    <n v="3"/>
    <n v="2"/>
    <n v="2"/>
    <n v="1"/>
    <n v="4"/>
    <n v="2"/>
    <n v="1"/>
    <n v="10"/>
    <x v="1"/>
    <x v="4"/>
    <x v="0"/>
    <s v="Check"/>
    <s v="No"/>
    <s v="Yes"/>
    <s v="Yes"/>
    <s v="Speech idea subject shoulder city."/>
    <s v="Mail"/>
    <s v="Weekly"/>
    <s v="Education"/>
  </r>
  <r>
    <s v="Michelle Vargas"/>
    <x v="5"/>
    <x v="4"/>
    <x v="4"/>
    <s v="Nurse, learning disability"/>
    <x v="2"/>
    <n v="462.18"/>
    <n v="72"/>
    <x v="3"/>
    <n v="8"/>
    <n v="2"/>
    <n v="9"/>
    <n v="1"/>
    <n v="6"/>
    <n v="7"/>
    <n v="9"/>
    <n v="9"/>
    <n v="6"/>
    <x v="0"/>
    <x v="5"/>
    <x v="2"/>
    <s v="Online"/>
    <s v="No"/>
    <s v="No"/>
    <s v="Yes"/>
    <s v="Pull protect doctor sit scene recently sit."/>
    <s v="SMS"/>
    <s v="Weekly"/>
    <s v="Disaster Relief"/>
  </r>
  <r>
    <s v="Tony Li"/>
    <x v="6"/>
    <x v="5"/>
    <x v="3"/>
    <s v="Product/process development scientist"/>
    <x v="2"/>
    <n v="173.94"/>
    <n v="55"/>
    <x v="0"/>
    <n v="8"/>
    <n v="1"/>
    <n v="1"/>
    <n v="10"/>
    <n v="2"/>
    <n v="4"/>
    <n v="7"/>
    <n v="4"/>
    <n v="1"/>
    <x v="3"/>
    <x v="6"/>
    <x v="1"/>
    <s v="Bank Transfer"/>
    <s v="Yes"/>
    <s v="No"/>
    <s v="Yes"/>
    <s v="Police purpose growth father."/>
    <s v="SMS"/>
    <s v="Monthly"/>
    <s v="Disaster Relief"/>
  </r>
  <r>
    <s v="Anna Velazquez"/>
    <x v="7"/>
    <x v="6"/>
    <x v="0"/>
    <s v="Journalist, broadcasting"/>
    <x v="2"/>
    <n v="147.04"/>
    <n v="36"/>
    <x v="4"/>
    <n v="8"/>
    <n v="10"/>
    <n v="4"/>
    <n v="1"/>
    <n v="8"/>
    <n v="1"/>
    <n v="10"/>
    <n v="2"/>
    <n v="3"/>
    <x v="2"/>
    <x v="7"/>
    <x v="1"/>
    <s v="Cash"/>
    <s v="Yes"/>
    <s v="No"/>
    <s v="Yes"/>
    <s v="Firm technology significant during voice."/>
    <s v="SMS"/>
    <s v="Monthly"/>
    <s v="Education"/>
  </r>
  <r>
    <s v="James Martinez"/>
    <x v="8"/>
    <x v="7"/>
    <x v="0"/>
    <s v="Secretary/administrator"/>
    <x v="0"/>
    <n v="581.29999999999995"/>
    <n v="54"/>
    <x v="0"/>
    <n v="3"/>
    <n v="2"/>
    <n v="2"/>
    <n v="2"/>
    <n v="4"/>
    <n v="6"/>
    <n v="1"/>
    <n v="7"/>
    <n v="9"/>
    <x v="1"/>
    <x v="8"/>
    <x v="1"/>
    <s v="Check"/>
    <s v="No"/>
    <s v="No"/>
    <s v="No"/>
    <s v="Because live father quickly."/>
    <s v="Phone"/>
    <s v="Weekly"/>
    <s v="Healthcare"/>
  </r>
  <r>
    <s v="Terry White"/>
    <x v="9"/>
    <x v="2"/>
    <x v="0"/>
    <s v="Designer, furniture"/>
    <x v="1"/>
    <n v="184.97"/>
    <n v="53"/>
    <x v="0"/>
    <n v="7"/>
    <n v="7"/>
    <n v="4"/>
    <n v="4"/>
    <n v="7"/>
    <n v="3"/>
    <n v="5"/>
    <n v="8"/>
    <n v="9"/>
    <x v="2"/>
    <x v="9"/>
    <x v="2"/>
    <s v="Cash"/>
    <s v="No"/>
    <s v="Yes"/>
    <s v="No"/>
    <s v="Theory represent tree past require real."/>
    <s v="Phone"/>
    <s v="Weekly"/>
    <s v="Education"/>
  </r>
  <r>
    <s v="Mrs. Jordan Patel"/>
    <x v="10"/>
    <x v="2"/>
    <x v="0"/>
    <s v="Interpreter"/>
    <x v="0"/>
    <n v="325.01"/>
    <n v="19"/>
    <x v="5"/>
    <n v="9"/>
    <n v="4"/>
    <n v="4"/>
    <n v="10"/>
    <n v="9"/>
    <n v="5"/>
    <n v="7"/>
    <n v="10"/>
    <n v="8"/>
    <x v="0"/>
    <x v="10"/>
    <x v="1"/>
    <s v="Cash"/>
    <s v="No"/>
    <s v="No"/>
    <s v="No"/>
    <s v="Story with recently history actually meet city."/>
    <s v="Mail"/>
    <s v="Weekly"/>
    <s v="Community Development"/>
  </r>
  <r>
    <s v="Zachary Warren"/>
    <x v="11"/>
    <x v="8"/>
    <x v="1"/>
    <s v="Commercial art gallery manager"/>
    <x v="1"/>
    <n v="219.93"/>
    <n v="28"/>
    <x v="6"/>
    <n v="4"/>
    <n v="7"/>
    <n v="6"/>
    <n v="3"/>
    <n v="5"/>
    <n v="8"/>
    <n v="1"/>
    <n v="1"/>
    <n v="4"/>
    <x v="0"/>
    <x v="11"/>
    <x v="1"/>
    <s v="Online"/>
    <s v="No"/>
    <s v="Yes"/>
    <s v="Yes"/>
    <s v="Feel difference teach interesting form."/>
    <s v="Phone"/>
    <s v="Monthly"/>
    <s v="Education"/>
  </r>
  <r>
    <s v="Caitlyn Garcia"/>
    <x v="12"/>
    <x v="9"/>
    <x v="3"/>
    <s v="Therapist, sports"/>
    <x v="1"/>
    <n v="548.45000000000005"/>
    <n v="73"/>
    <x v="3"/>
    <n v="5"/>
    <n v="3"/>
    <n v="2"/>
    <n v="2"/>
    <n v="1"/>
    <n v="9"/>
    <n v="5"/>
    <n v="8"/>
    <n v="4"/>
    <x v="2"/>
    <x v="12"/>
    <x v="0"/>
    <s v="Check"/>
    <s v="Yes"/>
    <s v="Yes"/>
    <s v="No"/>
    <s v="Relationship should usually nice office cut."/>
    <s v="Email"/>
    <s v="Quarterly"/>
    <s v="Community Development"/>
  </r>
  <r>
    <s v="Eric Bautista"/>
    <x v="13"/>
    <x v="10"/>
    <x v="1"/>
    <s v="Designer, graphic"/>
    <x v="1"/>
    <n v="400.41"/>
    <n v="52"/>
    <x v="0"/>
    <n v="8"/>
    <n v="5"/>
    <n v="4"/>
    <n v="1"/>
    <n v="1"/>
    <n v="3"/>
    <n v="2"/>
    <n v="5"/>
    <n v="6"/>
    <x v="3"/>
    <x v="13"/>
    <x v="1"/>
    <s v="Check"/>
    <s v="Yes"/>
    <s v="No"/>
    <s v="No"/>
    <s v="Hear politics clearly close board."/>
    <s v="Mail"/>
    <s v="Yearly"/>
    <s v="Education"/>
  </r>
  <r>
    <s v="Tara Martinez"/>
    <x v="14"/>
    <x v="11"/>
    <x v="1"/>
    <s v="Journalist, magazine"/>
    <x v="2"/>
    <n v="897.63"/>
    <n v="74"/>
    <x v="3"/>
    <n v="1"/>
    <n v="3"/>
    <n v="8"/>
    <n v="5"/>
    <n v="7"/>
    <n v="1"/>
    <n v="8"/>
    <n v="2"/>
    <n v="6"/>
    <x v="1"/>
    <x v="14"/>
    <x v="0"/>
    <s v="Cash"/>
    <s v="No"/>
    <s v="Yes"/>
    <s v="No"/>
    <s v="Reduce traditional both."/>
    <s v="Mail"/>
    <s v="Quarterly"/>
    <s v="Healthcare"/>
  </r>
  <r>
    <s v="William Hayes"/>
    <x v="15"/>
    <x v="12"/>
    <x v="3"/>
    <s v="Buyer, retail"/>
    <x v="1"/>
    <n v="125.2"/>
    <n v="23"/>
    <x v="6"/>
    <n v="5"/>
    <n v="6"/>
    <n v="8"/>
    <n v="4"/>
    <n v="3"/>
    <n v="5"/>
    <n v="1"/>
    <n v="6"/>
    <n v="6"/>
    <x v="1"/>
    <x v="15"/>
    <x v="1"/>
    <s v="Check"/>
    <s v="Yes"/>
    <s v="Yes"/>
    <s v="Yes"/>
    <s v="Provide important send catch."/>
    <s v="SMS"/>
    <s v="Weekly"/>
    <s v="Education"/>
  </r>
  <r>
    <s v="Samuel Williams"/>
    <x v="16"/>
    <x v="13"/>
    <x v="4"/>
    <s v="Meteorologist"/>
    <x v="0"/>
    <n v="822.96"/>
    <n v="63"/>
    <x v="2"/>
    <n v="8"/>
    <n v="8"/>
    <n v="9"/>
    <n v="5"/>
    <n v="5"/>
    <n v="6"/>
    <n v="6"/>
    <n v="4"/>
    <n v="7"/>
    <x v="2"/>
    <x v="16"/>
    <x v="1"/>
    <s v="Cash"/>
    <s v="Yes"/>
    <s v="No"/>
    <s v="No"/>
    <s v="Your window share win name past."/>
    <s v="SMS"/>
    <s v="Weekly"/>
    <s v="Education"/>
  </r>
  <r>
    <s v="Christine Bryan"/>
    <x v="17"/>
    <x v="14"/>
    <x v="3"/>
    <s v="Fashion designer"/>
    <x v="2"/>
    <n v="336.81"/>
    <n v="61"/>
    <x v="2"/>
    <n v="1"/>
    <n v="3"/>
    <n v="8"/>
    <n v="3"/>
    <n v="5"/>
    <n v="3"/>
    <n v="1"/>
    <n v="10"/>
    <n v="4"/>
    <x v="2"/>
    <x v="17"/>
    <x v="0"/>
    <s v="Bank Transfer"/>
    <s v="No"/>
    <s v="Yes"/>
    <s v="Yes"/>
    <s v="Inside certainly majority stop."/>
    <s v="Mail"/>
    <s v="Weekly"/>
    <s v="Education"/>
  </r>
  <r>
    <s v="Steven Gutierrez"/>
    <x v="18"/>
    <x v="15"/>
    <x v="3"/>
    <s v="Research officer, trade union"/>
    <x v="2"/>
    <n v="236.19"/>
    <n v="18"/>
    <x v="5"/>
    <n v="8"/>
    <n v="7"/>
    <n v="3"/>
    <n v="10"/>
    <n v="4"/>
    <n v="7"/>
    <n v="1"/>
    <n v="10"/>
    <n v="1"/>
    <x v="2"/>
    <x v="18"/>
    <x v="0"/>
    <s v="Check"/>
    <s v="Yes"/>
    <s v="No"/>
    <s v="Yes"/>
    <s v="Test last hear enjoy set approach star."/>
    <s v="Email"/>
    <s v="Yearly"/>
    <s v="Healthcare"/>
  </r>
  <r>
    <s v="Shannon Petersen"/>
    <x v="19"/>
    <x v="16"/>
    <x v="3"/>
    <s v="Visual merchandiser"/>
    <x v="1"/>
    <n v="421.85"/>
    <n v="20"/>
    <x v="6"/>
    <n v="1"/>
    <n v="10"/>
    <n v="5"/>
    <n v="6"/>
    <n v="1"/>
    <n v="8"/>
    <n v="6"/>
    <n v="5"/>
    <n v="6"/>
    <x v="0"/>
    <x v="19"/>
    <x v="2"/>
    <s v="Bank Transfer"/>
    <s v="Yes"/>
    <s v="No"/>
    <s v="Yes"/>
    <s v="Your huge hold of stand approach where."/>
    <s v="Email"/>
    <s v="Monthly"/>
    <s v="Community Development"/>
  </r>
  <r>
    <s v="Justin Wilson"/>
    <x v="20"/>
    <x v="13"/>
    <x v="0"/>
    <s v="Clinical research associate"/>
    <x v="2"/>
    <n v="563.11"/>
    <n v="19"/>
    <x v="5"/>
    <n v="3"/>
    <n v="5"/>
    <n v="2"/>
    <n v="7"/>
    <n v="8"/>
    <n v="6"/>
    <n v="10"/>
    <n v="2"/>
    <n v="6"/>
    <x v="3"/>
    <x v="20"/>
    <x v="1"/>
    <s v="Bank Transfer"/>
    <s v="No"/>
    <s v="No"/>
    <s v="Yes"/>
    <s v="Everyone do measure environmental."/>
    <s v="Mail"/>
    <s v="Weekly"/>
    <s v="Community Development"/>
  </r>
  <r>
    <s v="Michael Gardner"/>
    <x v="21"/>
    <x v="8"/>
    <x v="3"/>
    <s v="Building control surveyor"/>
    <x v="0"/>
    <n v="847.03"/>
    <n v="31"/>
    <x v="4"/>
    <n v="4"/>
    <n v="1"/>
    <n v="7"/>
    <n v="1"/>
    <n v="4"/>
    <n v="9"/>
    <n v="7"/>
    <n v="1"/>
    <n v="5"/>
    <x v="0"/>
    <x v="21"/>
    <x v="2"/>
    <s v="Cash"/>
    <s v="Yes"/>
    <s v="Yes"/>
    <s v="Yes"/>
    <s v="Change cause sport who race."/>
    <s v="SMS"/>
    <s v="Weekly"/>
    <s v="Healthcare"/>
  </r>
  <r>
    <s v="Sarah David"/>
    <x v="22"/>
    <x v="17"/>
    <x v="1"/>
    <s v="Animal nutritionist"/>
    <x v="1"/>
    <n v="907.93"/>
    <n v="71"/>
    <x v="3"/>
    <n v="9"/>
    <n v="4"/>
    <n v="9"/>
    <n v="5"/>
    <n v="1"/>
    <n v="6"/>
    <n v="10"/>
    <n v="6"/>
    <n v="2"/>
    <x v="3"/>
    <x v="22"/>
    <x v="0"/>
    <s v="Cash"/>
    <s v="No"/>
    <s v="No"/>
    <s v="No"/>
    <s v="Smile probably you same board yet."/>
    <s v="Email"/>
    <s v="Monthly"/>
    <s v="Education"/>
  </r>
  <r>
    <s v="Jaclyn Mccall"/>
    <x v="23"/>
    <x v="0"/>
    <x v="4"/>
    <s v="Equities trader"/>
    <x v="0"/>
    <n v="887.63"/>
    <n v="70"/>
    <x v="3"/>
    <n v="4"/>
    <n v="10"/>
    <n v="1"/>
    <n v="10"/>
    <n v="10"/>
    <n v="4"/>
    <n v="2"/>
    <n v="8"/>
    <n v="2"/>
    <x v="3"/>
    <x v="23"/>
    <x v="0"/>
    <s v="Cash"/>
    <s v="No"/>
    <s v="No"/>
    <s v="No"/>
    <s v="Social bar PM themselves someone meet fund policy."/>
    <s v="SMS"/>
    <s v="Quarterly"/>
    <s v="Disaster Relief"/>
  </r>
  <r>
    <s v="Robert Goodman"/>
    <x v="24"/>
    <x v="8"/>
    <x v="3"/>
    <s v="Pharmacologist"/>
    <x v="2"/>
    <n v="564.65"/>
    <n v="73"/>
    <x v="3"/>
    <n v="9"/>
    <n v="9"/>
    <n v="1"/>
    <n v="9"/>
    <n v="6"/>
    <n v="6"/>
    <n v="8"/>
    <n v="4"/>
    <n v="10"/>
    <x v="0"/>
    <x v="24"/>
    <x v="2"/>
    <s v="Cash"/>
    <s v="No"/>
    <s v="No"/>
    <s v="No"/>
    <s v="Stay even present."/>
    <s v="SMS"/>
    <s v="Quarterly"/>
    <s v="Healthcare"/>
  </r>
  <r>
    <s v="Tara Burton"/>
    <x v="25"/>
    <x v="18"/>
    <x v="4"/>
    <s v="Broadcast engineer"/>
    <x v="2"/>
    <n v="731.48"/>
    <n v="28"/>
    <x v="6"/>
    <n v="4"/>
    <n v="5"/>
    <n v="4"/>
    <n v="9"/>
    <n v="8"/>
    <n v="1"/>
    <n v="8"/>
    <n v="6"/>
    <n v="3"/>
    <x v="1"/>
    <x v="25"/>
    <x v="1"/>
    <s v="Cash"/>
    <s v="Yes"/>
    <s v="No"/>
    <s v="No"/>
    <s v="Have amount like Republican maybe third more."/>
    <s v="SMS"/>
    <s v="Yearly"/>
    <s v="Community Development"/>
  </r>
  <r>
    <s v="Kevin Baxter"/>
    <x v="26"/>
    <x v="19"/>
    <x v="4"/>
    <s v="Dentist"/>
    <x v="1"/>
    <n v="468.06"/>
    <n v="69"/>
    <x v="2"/>
    <n v="5"/>
    <n v="8"/>
    <n v="8"/>
    <n v="2"/>
    <n v="1"/>
    <n v="6"/>
    <n v="9"/>
    <n v="7"/>
    <n v="8"/>
    <x v="0"/>
    <x v="26"/>
    <x v="2"/>
    <s v="Cash"/>
    <s v="Yes"/>
    <s v="No"/>
    <s v="No"/>
    <s v="Teacher will too because general."/>
    <s v="Email"/>
    <s v="Quarterly"/>
    <s v="Healthcare"/>
  </r>
  <r>
    <s v="Joseph Burnett"/>
    <x v="27"/>
    <x v="20"/>
    <x v="1"/>
    <s v="Radio broadcast assistant"/>
    <x v="1"/>
    <n v="290.31"/>
    <n v="49"/>
    <x v="1"/>
    <n v="9"/>
    <n v="3"/>
    <n v="4"/>
    <n v="6"/>
    <n v="10"/>
    <n v="4"/>
    <n v="6"/>
    <n v="5"/>
    <n v="8"/>
    <x v="0"/>
    <x v="27"/>
    <x v="1"/>
    <s v="Online"/>
    <s v="Yes"/>
    <s v="Yes"/>
    <s v="Yes"/>
    <s v="Case than so back four special few."/>
    <s v="Phone"/>
    <s v="Quarterly"/>
    <s v="Community Development"/>
  </r>
  <r>
    <s v="Thomas Neal"/>
    <x v="28"/>
    <x v="21"/>
    <x v="0"/>
    <s v="Occupational hygienist"/>
    <x v="0"/>
    <n v="456.6"/>
    <n v="31"/>
    <x v="4"/>
    <n v="7"/>
    <n v="5"/>
    <n v="1"/>
    <n v="1"/>
    <n v="8"/>
    <n v="4"/>
    <n v="3"/>
    <n v="9"/>
    <n v="4"/>
    <x v="1"/>
    <x v="28"/>
    <x v="1"/>
    <s v="Online"/>
    <s v="No"/>
    <s v="No"/>
    <s v="Yes"/>
    <s v="By sense tonight size necessary money."/>
    <s v="Phone"/>
    <s v="Weekly"/>
    <s v="Education"/>
  </r>
  <r>
    <s v="David Butler"/>
    <x v="29"/>
    <x v="10"/>
    <x v="0"/>
    <s v="Arts administrator"/>
    <x v="0"/>
    <n v="834.11"/>
    <n v="65"/>
    <x v="2"/>
    <n v="6"/>
    <n v="1"/>
    <n v="6"/>
    <n v="2"/>
    <n v="2"/>
    <n v="1"/>
    <n v="1"/>
    <n v="2"/>
    <n v="2"/>
    <x v="2"/>
    <x v="29"/>
    <x v="2"/>
    <s v="Check"/>
    <s v="Yes"/>
    <s v="Yes"/>
    <s v="No"/>
    <s v="For bank coach."/>
    <s v="Phone"/>
    <s v="Weekly"/>
    <s v="Disaster Relief"/>
  </r>
  <r>
    <s v="Heather Davis"/>
    <x v="30"/>
    <x v="22"/>
    <x v="3"/>
    <s v="Engineer, civil (contracting)"/>
    <x v="0"/>
    <n v="21.9"/>
    <n v="33"/>
    <x v="4"/>
    <n v="5"/>
    <n v="5"/>
    <n v="5"/>
    <n v="8"/>
    <n v="6"/>
    <n v="8"/>
    <n v="2"/>
    <n v="2"/>
    <n v="7"/>
    <x v="2"/>
    <x v="30"/>
    <x v="0"/>
    <s v="Bank Transfer"/>
    <s v="No"/>
    <s v="Yes"/>
    <s v="No"/>
    <s v="One stand Congress."/>
    <s v="Phone"/>
    <s v="Weekly"/>
    <s v="Community Development"/>
  </r>
  <r>
    <s v="Lisa Gibson"/>
    <x v="31"/>
    <x v="15"/>
    <x v="3"/>
    <s v="Database administrator"/>
    <x v="0"/>
    <n v="589.67999999999995"/>
    <n v="70"/>
    <x v="3"/>
    <n v="9"/>
    <n v="7"/>
    <n v="2"/>
    <n v="3"/>
    <n v="10"/>
    <n v="10"/>
    <n v="3"/>
    <n v="5"/>
    <n v="1"/>
    <x v="0"/>
    <x v="31"/>
    <x v="1"/>
    <s v="Check"/>
    <s v="No"/>
    <s v="No"/>
    <s v="Yes"/>
    <s v="Thousand of skill interest provide resource."/>
    <s v="Email"/>
    <s v="Weekly"/>
    <s v="Healthcare"/>
  </r>
  <r>
    <s v="Victoria Villa"/>
    <x v="32"/>
    <x v="16"/>
    <x v="4"/>
    <s v="Public relations officer"/>
    <x v="1"/>
    <n v="679.6"/>
    <n v="48"/>
    <x v="1"/>
    <n v="3"/>
    <n v="6"/>
    <n v="7"/>
    <n v="8"/>
    <n v="9"/>
    <n v="3"/>
    <n v="3"/>
    <n v="9"/>
    <n v="9"/>
    <x v="1"/>
    <x v="32"/>
    <x v="0"/>
    <s v="Cash"/>
    <s v="No"/>
    <s v="Yes"/>
    <s v="No"/>
    <s v="Eye fire soon."/>
    <s v="Email"/>
    <s v="Weekly"/>
    <s v="Healthcare"/>
  </r>
  <r>
    <s v="Briana Davis"/>
    <x v="33"/>
    <x v="23"/>
    <x v="0"/>
    <s v="Biochemist, clinical"/>
    <x v="2"/>
    <n v="214"/>
    <n v="57"/>
    <x v="0"/>
    <n v="6"/>
    <n v="1"/>
    <n v="8"/>
    <n v="10"/>
    <n v="3"/>
    <n v="3"/>
    <n v="2"/>
    <n v="2"/>
    <n v="5"/>
    <x v="3"/>
    <x v="33"/>
    <x v="2"/>
    <s v="Check"/>
    <s v="No"/>
    <s v="Yes"/>
    <s v="No"/>
    <s v="Box everybody leave part know history."/>
    <s v="SMS"/>
    <s v="Monthly"/>
    <s v="Healthcare"/>
  </r>
  <r>
    <s v="Heidi Mueller"/>
    <x v="34"/>
    <x v="23"/>
    <x v="4"/>
    <s v="Make"/>
    <x v="0"/>
    <n v="182.62"/>
    <n v="72"/>
    <x v="3"/>
    <n v="5"/>
    <n v="1"/>
    <n v="8"/>
    <n v="9"/>
    <n v="2"/>
    <n v="1"/>
    <n v="3"/>
    <n v="3"/>
    <n v="5"/>
    <x v="2"/>
    <x v="34"/>
    <x v="2"/>
    <s v="Cash"/>
    <s v="Yes"/>
    <s v="Yes"/>
    <s v="No"/>
    <s v="Prevent record action decade."/>
    <s v="Email"/>
    <s v="Yearly"/>
    <s v="Disaster Relief"/>
  </r>
  <r>
    <s v="Kaylee Bradshaw"/>
    <x v="35"/>
    <x v="21"/>
    <x v="3"/>
    <s v="Housing manager/officer"/>
    <x v="0"/>
    <n v="986.94"/>
    <n v="56"/>
    <x v="0"/>
    <n v="10"/>
    <n v="9"/>
    <n v="6"/>
    <n v="10"/>
    <n v="2"/>
    <n v="6"/>
    <n v="9"/>
    <n v="6"/>
    <n v="10"/>
    <x v="1"/>
    <x v="35"/>
    <x v="2"/>
    <s v="Check"/>
    <s v="Yes"/>
    <s v="Yes"/>
    <s v="Yes"/>
    <s v="Once right affect more fire."/>
    <s v="Email"/>
    <s v="Quarterly"/>
    <s v="Healthcare"/>
  </r>
  <r>
    <s v="Peter Adams"/>
    <x v="36"/>
    <x v="24"/>
    <x v="3"/>
    <s v="Audiological scientist"/>
    <x v="2"/>
    <n v="82.61"/>
    <n v="55"/>
    <x v="0"/>
    <n v="3"/>
    <n v="8"/>
    <n v="7"/>
    <n v="5"/>
    <n v="9"/>
    <n v="9"/>
    <n v="4"/>
    <n v="6"/>
    <n v="6"/>
    <x v="3"/>
    <x v="36"/>
    <x v="2"/>
    <s v="Check"/>
    <s v="No"/>
    <s v="No"/>
    <s v="Yes"/>
    <s v="Send cup occur around final project."/>
    <s v="Mail"/>
    <s v="Quarterly"/>
    <s v="Community Development"/>
  </r>
  <r>
    <s v="Tami Johnson"/>
    <x v="37"/>
    <x v="25"/>
    <x v="4"/>
    <s v="Civil engineer, consulting"/>
    <x v="2"/>
    <n v="511.47"/>
    <n v="22"/>
    <x v="6"/>
    <n v="3"/>
    <n v="10"/>
    <n v="4"/>
    <n v="2"/>
    <n v="7"/>
    <n v="1"/>
    <n v="2"/>
    <n v="5"/>
    <n v="2"/>
    <x v="2"/>
    <x v="37"/>
    <x v="2"/>
    <s v="Online"/>
    <s v="Yes"/>
    <s v="No"/>
    <s v="No"/>
    <s v="Able federal son door live specific large."/>
    <s v="Mail"/>
    <s v="Yearly"/>
    <s v="Community Development"/>
  </r>
  <r>
    <s v="Elizabeth Walker"/>
    <x v="38"/>
    <x v="26"/>
    <x v="2"/>
    <s v="Paediatric nurse"/>
    <x v="1"/>
    <n v="788.82"/>
    <n v="60"/>
    <x v="2"/>
    <n v="10"/>
    <n v="8"/>
    <n v="3"/>
    <n v="10"/>
    <n v="10"/>
    <n v="8"/>
    <n v="2"/>
    <n v="1"/>
    <n v="10"/>
    <x v="2"/>
    <x v="38"/>
    <x v="0"/>
    <s v="Check"/>
    <s v="Yes"/>
    <s v="No"/>
    <s v="Yes"/>
    <s v="Early wide daughter can Mr own guy."/>
    <s v="Mail"/>
    <s v="Monthly"/>
    <s v="Community Development"/>
  </r>
  <r>
    <s v="Craig Miller"/>
    <x v="39"/>
    <x v="2"/>
    <x v="0"/>
    <s v="Chartered legal executive (England and Wales)"/>
    <x v="2"/>
    <n v="536.42999999999995"/>
    <n v="68"/>
    <x v="2"/>
    <n v="2"/>
    <n v="7"/>
    <n v="3"/>
    <n v="8"/>
    <n v="1"/>
    <n v="1"/>
    <n v="3"/>
    <n v="9"/>
    <n v="3"/>
    <x v="0"/>
    <x v="39"/>
    <x v="2"/>
    <s v="Online"/>
    <s v="No"/>
    <s v="Yes"/>
    <s v="No"/>
    <s v="Pretty ability hundred mind."/>
    <s v="SMS"/>
    <s v="Yearly"/>
    <s v="Community Development"/>
  </r>
  <r>
    <s v="April Clay"/>
    <x v="40"/>
    <x v="27"/>
    <x v="0"/>
    <s v="Science writer"/>
    <x v="0"/>
    <n v="554.29"/>
    <n v="37"/>
    <x v="4"/>
    <n v="7"/>
    <n v="6"/>
    <n v="3"/>
    <n v="5"/>
    <n v="1"/>
    <n v="10"/>
    <n v="10"/>
    <n v="2"/>
    <n v="8"/>
    <x v="0"/>
    <x v="40"/>
    <x v="2"/>
    <s v="Online"/>
    <s v="No"/>
    <s v="No"/>
    <s v="No"/>
    <s v="Whom various action control business arrive that."/>
    <s v="Phone"/>
    <s v="Quarterly"/>
    <s v="Community Development"/>
  </r>
  <r>
    <s v="Stephanie Mcmahon"/>
    <x v="41"/>
    <x v="27"/>
    <x v="1"/>
    <s v="Chief Technology Officer"/>
    <x v="0"/>
    <n v="753.2"/>
    <n v="30"/>
    <x v="4"/>
    <n v="7"/>
    <n v="10"/>
    <n v="9"/>
    <n v="5"/>
    <n v="2"/>
    <n v="2"/>
    <n v="10"/>
    <n v="4"/>
    <n v="9"/>
    <x v="1"/>
    <x v="41"/>
    <x v="0"/>
    <s v="Check"/>
    <s v="Yes"/>
    <s v="Yes"/>
    <s v="No"/>
    <s v="Risk people sound."/>
    <s v="Mail"/>
    <s v="Weekly"/>
    <s v="Healthcare"/>
  </r>
  <r>
    <s v="Tonya Turner"/>
    <x v="42"/>
    <x v="20"/>
    <x v="3"/>
    <s v="Conservation officer, nature"/>
    <x v="0"/>
    <n v="48.33"/>
    <n v="32"/>
    <x v="4"/>
    <n v="1"/>
    <n v="10"/>
    <n v="10"/>
    <n v="5"/>
    <n v="5"/>
    <n v="2"/>
    <n v="3"/>
    <n v="1"/>
    <n v="2"/>
    <x v="2"/>
    <x v="42"/>
    <x v="0"/>
    <s v="Cash"/>
    <s v="Yes"/>
    <s v="No"/>
    <s v="Yes"/>
    <s v="Away leader rise whole section."/>
    <s v="Phone"/>
    <s v="Yearly"/>
    <s v="Disaster Relief"/>
  </r>
  <r>
    <s v="Elizabeth Young"/>
    <x v="43"/>
    <x v="26"/>
    <x v="0"/>
    <s v="Designer, textile"/>
    <x v="0"/>
    <n v="50.09"/>
    <n v="60"/>
    <x v="2"/>
    <n v="1"/>
    <n v="4"/>
    <n v="10"/>
    <n v="8"/>
    <n v="8"/>
    <n v="7"/>
    <n v="6"/>
    <n v="7"/>
    <n v="10"/>
    <x v="0"/>
    <x v="43"/>
    <x v="2"/>
    <s v="Online"/>
    <s v="No"/>
    <s v="Yes"/>
    <s v="Yes"/>
    <s v="Fight red hotel."/>
    <s v="SMS"/>
    <s v="Weekly"/>
    <s v="Education"/>
  </r>
  <r>
    <s v="Denise James"/>
    <x v="44"/>
    <x v="28"/>
    <x v="1"/>
    <s v="English as a second language teacher"/>
    <x v="2"/>
    <n v="854.89"/>
    <n v="64"/>
    <x v="2"/>
    <n v="4"/>
    <n v="5"/>
    <n v="9"/>
    <n v="9"/>
    <n v="6"/>
    <n v="4"/>
    <n v="4"/>
    <n v="1"/>
    <n v="9"/>
    <x v="3"/>
    <x v="44"/>
    <x v="2"/>
    <s v="Bank Transfer"/>
    <s v="Yes"/>
    <s v="No"/>
    <s v="No"/>
    <s v="Someone over important floor eat identify goal."/>
    <s v="Phone"/>
    <s v="Weekly"/>
    <s v="Community Development"/>
  </r>
  <r>
    <s v="Alexander Clark"/>
    <x v="45"/>
    <x v="22"/>
    <x v="0"/>
    <s v="Human resources officer"/>
    <x v="2"/>
    <n v="439.71"/>
    <n v="51"/>
    <x v="0"/>
    <n v="9"/>
    <n v="7"/>
    <n v="3"/>
    <n v="7"/>
    <n v="2"/>
    <n v="2"/>
    <n v="5"/>
    <n v="2"/>
    <n v="6"/>
    <x v="0"/>
    <x v="45"/>
    <x v="0"/>
    <s v="Check"/>
    <s v="Yes"/>
    <s v="No"/>
    <s v="Yes"/>
    <s v="School our fight instead."/>
    <s v="Email"/>
    <s v="Monthly"/>
    <s v="Healthcare"/>
  </r>
  <r>
    <s v="Samantha Salazar"/>
    <x v="46"/>
    <x v="13"/>
    <x v="4"/>
    <s v="Physiotherapist"/>
    <x v="1"/>
    <n v="580.94000000000005"/>
    <n v="72"/>
    <x v="3"/>
    <n v="1"/>
    <n v="2"/>
    <n v="5"/>
    <n v="6"/>
    <n v="10"/>
    <n v="9"/>
    <n v="1"/>
    <n v="5"/>
    <n v="4"/>
    <x v="2"/>
    <x v="46"/>
    <x v="1"/>
    <s v="Online"/>
    <s v="Yes"/>
    <s v="No"/>
    <s v="No"/>
    <s v="Series nearly particularly improve side."/>
    <s v="SMS"/>
    <s v="Monthly"/>
    <s v="Education"/>
  </r>
  <r>
    <s v="Jenna Martinez"/>
    <x v="47"/>
    <x v="29"/>
    <x v="1"/>
    <s v="Production manager"/>
    <x v="2"/>
    <n v="169.04"/>
    <n v="36"/>
    <x v="4"/>
    <n v="9"/>
    <n v="10"/>
    <n v="8"/>
    <n v="2"/>
    <n v="1"/>
    <n v="5"/>
    <n v="5"/>
    <n v="9"/>
    <n v="4"/>
    <x v="1"/>
    <x v="47"/>
    <x v="2"/>
    <s v="Cash"/>
    <s v="No"/>
    <s v="Yes"/>
    <s v="Yes"/>
    <s v="Body their offer investment suffer simple."/>
    <s v="Mail"/>
    <s v="Yearly"/>
    <s v="Healthcare"/>
  </r>
  <r>
    <s v="Matthew Phillips"/>
    <x v="48"/>
    <x v="15"/>
    <x v="1"/>
    <s v="Therapist, nutritional"/>
    <x v="2"/>
    <n v="109.9"/>
    <n v="39"/>
    <x v="4"/>
    <n v="8"/>
    <n v="7"/>
    <n v="8"/>
    <n v="3"/>
    <n v="7"/>
    <n v="10"/>
    <n v="7"/>
    <n v="7"/>
    <n v="9"/>
    <x v="0"/>
    <x v="48"/>
    <x v="1"/>
    <s v="Cash"/>
    <s v="Yes"/>
    <s v="No"/>
    <s v="Yes"/>
    <s v="Student recently everything choose."/>
    <s v="Phone"/>
    <s v="Monthly"/>
    <s v="Education"/>
  </r>
  <r>
    <s v="Frank Schroeder"/>
    <x v="49"/>
    <x v="4"/>
    <x v="2"/>
    <s v="Psychologist, educational"/>
    <x v="2"/>
    <n v="446.45"/>
    <n v="41"/>
    <x v="1"/>
    <n v="4"/>
    <n v="6"/>
    <n v="4"/>
    <n v="4"/>
    <n v="2"/>
    <n v="8"/>
    <n v="5"/>
    <n v="3"/>
    <n v="10"/>
    <x v="3"/>
    <x v="49"/>
    <x v="2"/>
    <s v="Cash"/>
    <s v="No"/>
    <s v="No"/>
    <s v="Yes"/>
    <s v="Discover despite real to action according military yet."/>
    <s v="Email"/>
    <s v="Quarterly"/>
    <s v="Education"/>
  </r>
  <r>
    <s v="Diane Munoz"/>
    <x v="50"/>
    <x v="21"/>
    <x v="3"/>
    <s v="Civil engineer, consulting"/>
    <x v="0"/>
    <n v="291.48"/>
    <n v="48"/>
    <x v="1"/>
    <n v="3"/>
    <n v="10"/>
    <n v="1"/>
    <n v="3"/>
    <n v="6"/>
    <n v="10"/>
    <n v="2"/>
    <n v="7"/>
    <n v="10"/>
    <x v="0"/>
    <x v="50"/>
    <x v="0"/>
    <s v="Bank Transfer"/>
    <s v="No"/>
    <s v="Yes"/>
    <s v="Yes"/>
    <s v="Simple factor especially particularly responsibility year."/>
    <s v="SMS"/>
    <s v="Quarterly"/>
    <s v="Disaster Relief"/>
  </r>
  <r>
    <s v="Trevor Duncan"/>
    <x v="51"/>
    <x v="28"/>
    <x v="1"/>
    <s v="Cartographer"/>
    <x v="0"/>
    <n v="59.68"/>
    <n v="58"/>
    <x v="0"/>
    <n v="6"/>
    <n v="2"/>
    <n v="6"/>
    <n v="4"/>
    <n v="1"/>
    <n v="4"/>
    <n v="7"/>
    <n v="4"/>
    <n v="3"/>
    <x v="2"/>
    <x v="51"/>
    <x v="0"/>
    <s v="Bank Transfer"/>
    <s v="No"/>
    <s v="Yes"/>
    <s v="Yes"/>
    <s v="Someone guy of situation whose while smile."/>
    <s v="Mail"/>
    <s v="Monthly"/>
    <s v="Education"/>
  </r>
  <r>
    <s v="Patricia Day"/>
    <x v="52"/>
    <x v="30"/>
    <x v="1"/>
    <s v="Scientist, research (life sciences)"/>
    <x v="2"/>
    <n v="853.49"/>
    <n v="22"/>
    <x v="6"/>
    <n v="3"/>
    <n v="7"/>
    <n v="6"/>
    <n v="4"/>
    <n v="4"/>
    <n v="8"/>
    <n v="5"/>
    <n v="8"/>
    <n v="6"/>
    <x v="2"/>
    <x v="52"/>
    <x v="2"/>
    <s v="Bank Transfer"/>
    <s v="No"/>
    <s v="No"/>
    <s v="No"/>
    <s v="Right career watch."/>
    <s v="Phone"/>
    <s v="Yearly"/>
    <s v="Education"/>
  </r>
  <r>
    <s v="Brian Morgan"/>
    <x v="53"/>
    <x v="31"/>
    <x v="0"/>
    <s v="Dancer"/>
    <x v="2"/>
    <n v="536.01"/>
    <n v="41"/>
    <x v="1"/>
    <n v="8"/>
    <n v="2"/>
    <n v="6"/>
    <n v="5"/>
    <n v="4"/>
    <n v="9"/>
    <n v="2"/>
    <n v="8"/>
    <n v="3"/>
    <x v="0"/>
    <x v="53"/>
    <x v="2"/>
    <s v="Check"/>
    <s v="No"/>
    <s v="No"/>
    <s v="No"/>
    <s v="Office sometimes almost different serve instead hope force."/>
    <s v="Mail"/>
    <s v="Quarterly"/>
    <s v="Education"/>
  </r>
  <r>
    <s v="Rodney Stone"/>
    <x v="54"/>
    <x v="16"/>
    <x v="2"/>
    <s v="Hydrologist"/>
    <x v="0"/>
    <n v="828"/>
    <n v="44"/>
    <x v="1"/>
    <n v="8"/>
    <n v="9"/>
    <n v="1"/>
    <n v="5"/>
    <n v="9"/>
    <n v="5"/>
    <n v="9"/>
    <n v="1"/>
    <n v="10"/>
    <x v="1"/>
    <x v="54"/>
    <x v="0"/>
    <s v="Online"/>
    <s v="No"/>
    <s v="No"/>
    <s v="No"/>
    <s v="Republican white hard difficult."/>
    <s v="Mail"/>
    <s v="Yearly"/>
    <s v="Disaster Relief"/>
  </r>
  <r>
    <s v="Alex Dean"/>
    <x v="55"/>
    <x v="14"/>
    <x v="1"/>
    <s v="Social worker"/>
    <x v="0"/>
    <n v="511.89"/>
    <n v="33"/>
    <x v="4"/>
    <n v="7"/>
    <n v="9"/>
    <n v="3"/>
    <n v="6"/>
    <n v="7"/>
    <n v="2"/>
    <n v="1"/>
    <n v="3"/>
    <n v="8"/>
    <x v="3"/>
    <x v="55"/>
    <x v="2"/>
    <s v="Bank Transfer"/>
    <s v="Yes"/>
    <s v="No"/>
    <s v="Yes"/>
    <s v="Name chair realize exactly."/>
    <s v="Email"/>
    <s v="Quarterly"/>
    <s v="Community Development"/>
  </r>
  <r>
    <s v="Brian Cain"/>
    <x v="56"/>
    <x v="1"/>
    <x v="4"/>
    <s v="Race relations officer"/>
    <x v="1"/>
    <n v="777.03"/>
    <n v="33"/>
    <x v="4"/>
    <n v="10"/>
    <n v="9"/>
    <n v="10"/>
    <n v="5"/>
    <n v="6"/>
    <n v="2"/>
    <n v="5"/>
    <n v="5"/>
    <n v="5"/>
    <x v="1"/>
    <x v="56"/>
    <x v="2"/>
    <s v="Cash"/>
    <s v="Yes"/>
    <s v="No"/>
    <s v="Yes"/>
    <s v="Enough fall identify pick response natural everything."/>
    <s v="SMS"/>
    <s v="Monthly"/>
    <s v="Disaster Relief"/>
  </r>
  <r>
    <s v="Lisa Adams DVM"/>
    <x v="57"/>
    <x v="32"/>
    <x v="3"/>
    <s v="Surveyor, minerals"/>
    <x v="0"/>
    <n v="890.45"/>
    <n v="27"/>
    <x v="6"/>
    <n v="5"/>
    <n v="4"/>
    <n v="7"/>
    <n v="3"/>
    <n v="9"/>
    <n v="9"/>
    <n v="5"/>
    <n v="8"/>
    <n v="1"/>
    <x v="3"/>
    <x v="57"/>
    <x v="0"/>
    <s v="Cash"/>
    <s v="Yes"/>
    <s v="No"/>
    <s v="No"/>
    <s v="Four world current consumer environment through draw."/>
    <s v="Phone"/>
    <s v="Monthly"/>
    <s v="Community Development"/>
  </r>
  <r>
    <s v="Willie Roberts"/>
    <x v="58"/>
    <x v="33"/>
    <x v="0"/>
    <s v="Psychotherapist"/>
    <x v="2"/>
    <n v="734.39"/>
    <n v="65"/>
    <x v="2"/>
    <n v="3"/>
    <n v="1"/>
    <n v="8"/>
    <n v="5"/>
    <n v="6"/>
    <n v="8"/>
    <n v="5"/>
    <n v="4"/>
    <n v="1"/>
    <x v="0"/>
    <x v="58"/>
    <x v="2"/>
    <s v="Cash"/>
    <s v="No"/>
    <s v="Yes"/>
    <s v="Yes"/>
    <s v="Ahead religious team television least nation husband."/>
    <s v="Phone"/>
    <s v="Yearly"/>
    <s v="Disaster Relief"/>
  </r>
  <r>
    <s v="Monica Miller"/>
    <x v="59"/>
    <x v="13"/>
    <x v="1"/>
    <s v="International aid/development worker"/>
    <x v="0"/>
    <n v="988.48"/>
    <n v="18"/>
    <x v="5"/>
    <n v="6"/>
    <n v="2"/>
    <n v="6"/>
    <n v="1"/>
    <n v="1"/>
    <n v="7"/>
    <n v="5"/>
    <n v="1"/>
    <n v="1"/>
    <x v="0"/>
    <x v="59"/>
    <x v="0"/>
    <s v="Cash"/>
    <s v="No"/>
    <s v="No"/>
    <s v="No"/>
    <s v="Pressure ahead where these."/>
    <s v="SMS"/>
    <s v="Monthly"/>
    <s v="Disaster Relief"/>
  </r>
  <r>
    <s v="Mr. Richard Lewis Jr."/>
    <x v="60"/>
    <x v="34"/>
    <x v="1"/>
    <s v="Analytical chemist"/>
    <x v="0"/>
    <n v="832.02"/>
    <n v="48"/>
    <x v="1"/>
    <n v="8"/>
    <n v="9"/>
    <n v="10"/>
    <n v="2"/>
    <n v="7"/>
    <n v="8"/>
    <n v="10"/>
    <n v="4"/>
    <n v="1"/>
    <x v="2"/>
    <x v="60"/>
    <x v="2"/>
    <s v="Check"/>
    <s v="Yes"/>
    <s v="No"/>
    <s v="Yes"/>
    <s v="Who serve or analysis power."/>
    <s v="Phone"/>
    <s v="Quarterly"/>
    <s v="Disaster Relief"/>
  </r>
  <r>
    <s v="Brittney Miller"/>
    <x v="61"/>
    <x v="29"/>
    <x v="4"/>
    <s v="Museum/gallery curator"/>
    <x v="1"/>
    <n v="54.59"/>
    <n v="22"/>
    <x v="6"/>
    <n v="9"/>
    <n v="9"/>
    <n v="6"/>
    <n v="5"/>
    <n v="2"/>
    <n v="7"/>
    <n v="5"/>
    <n v="10"/>
    <n v="4"/>
    <x v="3"/>
    <x v="61"/>
    <x v="2"/>
    <s v="Online"/>
    <s v="Yes"/>
    <s v="Yes"/>
    <s v="No"/>
    <s v="Remain score care win."/>
    <s v="Mail"/>
    <s v="Monthly"/>
    <s v="Education"/>
  </r>
  <r>
    <s v="Timothy Hurst"/>
    <x v="62"/>
    <x v="6"/>
    <x v="0"/>
    <s v="Economist"/>
    <x v="1"/>
    <n v="234.69"/>
    <n v="61"/>
    <x v="2"/>
    <n v="4"/>
    <n v="10"/>
    <n v="8"/>
    <n v="4"/>
    <n v="10"/>
    <n v="10"/>
    <n v="3"/>
    <n v="8"/>
    <n v="6"/>
    <x v="2"/>
    <x v="62"/>
    <x v="1"/>
    <s v="Online"/>
    <s v="No"/>
    <s v="No"/>
    <s v="Yes"/>
    <s v="Agency people environment miss every."/>
    <s v="SMS"/>
    <s v="Weekly"/>
    <s v="Community Development"/>
  </r>
  <r>
    <s v="Ryan Cruz"/>
    <x v="63"/>
    <x v="35"/>
    <x v="4"/>
    <s v="Commercial art gallery manager"/>
    <x v="0"/>
    <n v="259.38"/>
    <n v="23"/>
    <x v="6"/>
    <n v="10"/>
    <n v="2"/>
    <n v="10"/>
    <n v="10"/>
    <n v="3"/>
    <n v="2"/>
    <n v="9"/>
    <n v="5"/>
    <n v="5"/>
    <x v="3"/>
    <x v="63"/>
    <x v="2"/>
    <s v="Check"/>
    <s v="No"/>
    <s v="Yes"/>
    <s v="No"/>
    <s v="Shoulder their wall up newspaper garden character."/>
    <s v="Phone"/>
    <s v="Yearly"/>
    <s v="Education"/>
  </r>
  <r>
    <s v="Dwayne Chung"/>
    <x v="64"/>
    <x v="36"/>
    <x v="3"/>
    <s v="Trade mark attorney"/>
    <x v="0"/>
    <n v="407.52"/>
    <n v="34"/>
    <x v="4"/>
    <n v="3"/>
    <n v="5"/>
    <n v="4"/>
    <n v="10"/>
    <n v="6"/>
    <n v="1"/>
    <n v="5"/>
    <n v="6"/>
    <n v="5"/>
    <x v="2"/>
    <x v="64"/>
    <x v="1"/>
    <s v="Bank Transfer"/>
    <s v="Yes"/>
    <s v="Yes"/>
    <s v="No"/>
    <s v="Including thousand certain Democrat technology single idea."/>
    <s v="Email"/>
    <s v="Quarterly"/>
    <s v="Education"/>
  </r>
  <r>
    <s v="Charles Hayes"/>
    <x v="65"/>
    <x v="37"/>
    <x v="1"/>
    <s v="Holiday representative"/>
    <x v="2"/>
    <n v="690.47"/>
    <n v="28"/>
    <x v="6"/>
    <n v="7"/>
    <n v="8"/>
    <n v="3"/>
    <n v="3"/>
    <n v="3"/>
    <n v="9"/>
    <n v="2"/>
    <n v="6"/>
    <n v="6"/>
    <x v="3"/>
    <x v="65"/>
    <x v="0"/>
    <s v="Bank Transfer"/>
    <s v="No"/>
    <s v="Yes"/>
    <s v="No"/>
    <s v="Hundred senior without open."/>
    <s v="Email"/>
    <s v="Weekly"/>
    <s v="Education"/>
  </r>
  <r>
    <s v="Jordan Byrd"/>
    <x v="66"/>
    <x v="1"/>
    <x v="0"/>
    <s v="English as a foreign language teacher"/>
    <x v="1"/>
    <n v="420.73"/>
    <n v="50"/>
    <x v="0"/>
    <n v="2"/>
    <n v="6"/>
    <n v="3"/>
    <n v="2"/>
    <n v="3"/>
    <n v="2"/>
    <n v="9"/>
    <n v="5"/>
    <n v="2"/>
    <x v="3"/>
    <x v="66"/>
    <x v="0"/>
    <s v="Online"/>
    <s v="No"/>
    <s v="Yes"/>
    <s v="Yes"/>
    <s v="Learn figure mouth remain."/>
    <s v="Mail"/>
    <s v="Quarterly"/>
    <s v="Community Development"/>
  </r>
  <r>
    <s v="Dr. John Jones DDS"/>
    <x v="67"/>
    <x v="9"/>
    <x v="4"/>
    <s v="Make"/>
    <x v="0"/>
    <n v="750.7"/>
    <n v="63"/>
    <x v="2"/>
    <n v="10"/>
    <n v="9"/>
    <n v="2"/>
    <n v="4"/>
    <n v="10"/>
    <n v="4"/>
    <n v="3"/>
    <n v="2"/>
    <n v="2"/>
    <x v="0"/>
    <x v="67"/>
    <x v="2"/>
    <s v="Cash"/>
    <s v="Yes"/>
    <s v="Yes"/>
    <s v="No"/>
    <s v="Speech by act theory way without."/>
    <s v="Phone"/>
    <s v="Yearly"/>
    <s v="Disaster Relief"/>
  </r>
  <r>
    <s v="Louis Stevens"/>
    <x v="68"/>
    <x v="38"/>
    <x v="1"/>
    <s v="Designer, graphic"/>
    <x v="2"/>
    <n v="279.83999999999997"/>
    <n v="18"/>
    <x v="5"/>
    <n v="9"/>
    <n v="10"/>
    <n v="5"/>
    <n v="4"/>
    <n v="5"/>
    <n v="9"/>
    <n v="8"/>
    <n v="3"/>
    <n v="8"/>
    <x v="2"/>
    <x v="68"/>
    <x v="0"/>
    <s v="Bank Transfer"/>
    <s v="No"/>
    <s v="No"/>
    <s v="Yes"/>
    <s v="Effect attack wife name write just."/>
    <s v="SMS"/>
    <s v="Yearly"/>
    <s v="Healthcare"/>
  </r>
  <r>
    <s v="Crystal Wright"/>
    <x v="69"/>
    <x v="17"/>
    <x v="1"/>
    <s v="Financial planner"/>
    <x v="2"/>
    <n v="718.42"/>
    <n v="38"/>
    <x v="4"/>
    <n v="4"/>
    <n v="6"/>
    <n v="8"/>
    <n v="3"/>
    <n v="10"/>
    <n v="5"/>
    <n v="3"/>
    <n v="9"/>
    <n v="7"/>
    <x v="3"/>
    <x v="69"/>
    <x v="1"/>
    <s v="Cash"/>
    <s v="Yes"/>
    <s v="Yes"/>
    <s v="Yes"/>
    <s v="Travel list edge commercial degree."/>
    <s v="Phone"/>
    <s v="Weekly"/>
    <s v="Healthcare"/>
  </r>
  <r>
    <s v="Keith Little"/>
    <x v="70"/>
    <x v="17"/>
    <x v="0"/>
    <s v="Operational investment banker"/>
    <x v="0"/>
    <n v="135"/>
    <n v="20"/>
    <x v="6"/>
    <n v="8"/>
    <n v="6"/>
    <n v="1"/>
    <n v="8"/>
    <n v="1"/>
    <n v="6"/>
    <n v="2"/>
    <n v="4"/>
    <n v="5"/>
    <x v="0"/>
    <x v="70"/>
    <x v="1"/>
    <s v="Bank Transfer"/>
    <s v="Yes"/>
    <s v="Yes"/>
    <s v="Yes"/>
    <s v="After arm almost begin ready."/>
    <s v="Email"/>
    <s v="Monthly"/>
    <s v="Education"/>
  </r>
  <r>
    <s v="Laura Guerra"/>
    <x v="71"/>
    <x v="1"/>
    <x v="1"/>
    <s v="Health promotion specialist"/>
    <x v="0"/>
    <n v="258.26"/>
    <n v="24"/>
    <x v="6"/>
    <n v="6"/>
    <n v="8"/>
    <n v="4"/>
    <n v="7"/>
    <n v="2"/>
    <n v="5"/>
    <n v="5"/>
    <n v="6"/>
    <n v="4"/>
    <x v="1"/>
    <x v="71"/>
    <x v="1"/>
    <s v="Online"/>
    <s v="No"/>
    <s v="Yes"/>
    <s v="No"/>
    <s v="Own Republican drop out."/>
    <s v="SMS"/>
    <s v="Weekly"/>
    <s v="Community Development"/>
  </r>
  <r>
    <s v="Timothy Howard"/>
    <x v="72"/>
    <x v="26"/>
    <x v="4"/>
    <s v="Microbiologist"/>
    <x v="1"/>
    <n v="409.21"/>
    <n v="35"/>
    <x v="4"/>
    <n v="5"/>
    <n v="4"/>
    <n v="7"/>
    <n v="4"/>
    <n v="6"/>
    <n v="4"/>
    <n v="7"/>
    <n v="1"/>
    <n v="9"/>
    <x v="0"/>
    <x v="41"/>
    <x v="0"/>
    <s v="Bank Transfer"/>
    <s v="Yes"/>
    <s v="No"/>
    <s v="Yes"/>
    <s v="Reveal politics Mrs activity although."/>
    <s v="SMS"/>
    <s v="Monthly"/>
    <s v="Education"/>
  </r>
  <r>
    <s v="Rachel Murphy"/>
    <x v="73"/>
    <x v="9"/>
    <x v="3"/>
    <s v="Doctor, general practice"/>
    <x v="1"/>
    <n v="134.37"/>
    <n v="19"/>
    <x v="5"/>
    <n v="3"/>
    <n v="3"/>
    <n v="10"/>
    <n v="5"/>
    <n v="6"/>
    <n v="9"/>
    <n v="2"/>
    <n v="10"/>
    <n v="5"/>
    <x v="2"/>
    <x v="72"/>
    <x v="2"/>
    <s v="Online"/>
    <s v="No"/>
    <s v="No"/>
    <s v="Yes"/>
    <s v="This among recent seem."/>
    <s v="Mail"/>
    <s v="Monthly"/>
    <s v="Community Development"/>
  </r>
  <r>
    <s v="Mr. Christopher Randall"/>
    <x v="74"/>
    <x v="6"/>
    <x v="1"/>
    <s v="Conservation officer, nature"/>
    <x v="0"/>
    <n v="696.79"/>
    <n v="75"/>
    <x v="3"/>
    <n v="5"/>
    <n v="8"/>
    <n v="9"/>
    <n v="1"/>
    <n v="6"/>
    <n v="4"/>
    <n v="6"/>
    <n v="8"/>
    <n v="3"/>
    <x v="2"/>
    <x v="73"/>
    <x v="2"/>
    <s v="Bank Transfer"/>
    <s v="Yes"/>
    <s v="No"/>
    <s v="Yes"/>
    <s v="Skin offer for kid day music down."/>
    <s v="Email"/>
    <s v="Quarterly"/>
    <s v="Healthcare"/>
  </r>
  <r>
    <s v="Jacqueline Sutton"/>
    <x v="75"/>
    <x v="36"/>
    <x v="1"/>
    <s v="Community arts worker"/>
    <x v="0"/>
    <n v="217.87"/>
    <n v="32"/>
    <x v="4"/>
    <n v="5"/>
    <n v="8"/>
    <n v="10"/>
    <n v="8"/>
    <n v="3"/>
    <n v="9"/>
    <n v="4"/>
    <n v="3"/>
    <n v="3"/>
    <x v="0"/>
    <x v="74"/>
    <x v="0"/>
    <s v="Online"/>
    <s v="No"/>
    <s v="Yes"/>
    <s v="No"/>
    <s v="Get until become face conference produce year."/>
    <s v="Phone"/>
    <s v="Monthly"/>
    <s v="Healthcare"/>
  </r>
  <r>
    <s v="Victor Michael"/>
    <x v="76"/>
    <x v="29"/>
    <x v="2"/>
    <s v="Architectural technologist"/>
    <x v="2"/>
    <n v="382.5"/>
    <n v="36"/>
    <x v="4"/>
    <n v="2"/>
    <n v="10"/>
    <n v="4"/>
    <n v="1"/>
    <n v="7"/>
    <n v="6"/>
    <n v="8"/>
    <n v="10"/>
    <n v="1"/>
    <x v="3"/>
    <x v="75"/>
    <x v="2"/>
    <s v="Cash"/>
    <s v="No"/>
    <s v="No"/>
    <s v="No"/>
    <s v="Back mouth medical I crime natural."/>
    <s v="Phone"/>
    <s v="Weekly"/>
    <s v="Education"/>
  </r>
  <r>
    <s v="Derek Rasmussen"/>
    <x v="77"/>
    <x v="39"/>
    <x v="1"/>
    <s v="Quality manager"/>
    <x v="1"/>
    <n v="269.99"/>
    <n v="70"/>
    <x v="3"/>
    <n v="4"/>
    <n v="5"/>
    <n v="10"/>
    <n v="5"/>
    <n v="8"/>
    <n v="5"/>
    <n v="5"/>
    <n v="8"/>
    <n v="2"/>
    <x v="1"/>
    <x v="76"/>
    <x v="0"/>
    <s v="Online"/>
    <s v="No"/>
    <s v="Yes"/>
    <s v="Yes"/>
    <s v="Notice size door relate."/>
    <s v="Phone"/>
    <s v="Monthly"/>
    <s v="Community Development"/>
  </r>
  <r>
    <s v="Shane Wilson"/>
    <x v="78"/>
    <x v="16"/>
    <x v="1"/>
    <s v="Materials engineer"/>
    <x v="0"/>
    <n v="263.33999999999997"/>
    <n v="67"/>
    <x v="2"/>
    <n v="9"/>
    <n v="4"/>
    <n v="4"/>
    <n v="6"/>
    <n v="6"/>
    <n v="4"/>
    <n v="2"/>
    <n v="6"/>
    <n v="3"/>
    <x v="1"/>
    <x v="77"/>
    <x v="0"/>
    <s v="Check"/>
    <s v="No"/>
    <s v="Yes"/>
    <s v="No"/>
    <s v="Involve skill eat ground without actually."/>
    <s v="SMS"/>
    <s v="Monthly"/>
    <s v="Disaster Relief"/>
  </r>
  <r>
    <s v="Connor Diaz"/>
    <x v="79"/>
    <x v="35"/>
    <x v="4"/>
    <s v="Homeopath"/>
    <x v="0"/>
    <n v="229.78"/>
    <n v="62"/>
    <x v="2"/>
    <n v="4"/>
    <n v="5"/>
    <n v="6"/>
    <n v="2"/>
    <n v="5"/>
    <n v="2"/>
    <n v="9"/>
    <n v="8"/>
    <n v="2"/>
    <x v="3"/>
    <x v="78"/>
    <x v="1"/>
    <s v="Check"/>
    <s v="No"/>
    <s v="Yes"/>
    <s v="No"/>
    <s v="Material stuff energy or design."/>
    <s v="Email"/>
    <s v="Quarterly"/>
    <s v="Healthcare"/>
  </r>
  <r>
    <s v="Cassandra Francis"/>
    <x v="80"/>
    <x v="23"/>
    <x v="0"/>
    <s v="Insurance account manager"/>
    <x v="0"/>
    <n v="435.52"/>
    <n v="50"/>
    <x v="0"/>
    <n v="9"/>
    <n v="1"/>
    <n v="8"/>
    <n v="8"/>
    <n v="7"/>
    <n v="6"/>
    <n v="1"/>
    <n v="10"/>
    <n v="2"/>
    <x v="1"/>
    <x v="79"/>
    <x v="1"/>
    <s v="Bank Transfer"/>
    <s v="No"/>
    <s v="Yes"/>
    <s v="No"/>
    <s v="Your around but task hotel."/>
    <s v="Phone"/>
    <s v="Monthly"/>
    <s v="Healthcare"/>
  </r>
  <r>
    <s v="James Baker"/>
    <x v="81"/>
    <x v="12"/>
    <x v="1"/>
    <s v="Garment/textile technologist"/>
    <x v="1"/>
    <n v="477.1"/>
    <n v="63"/>
    <x v="2"/>
    <n v="5"/>
    <n v="1"/>
    <n v="8"/>
    <n v="4"/>
    <n v="7"/>
    <n v="4"/>
    <n v="8"/>
    <n v="8"/>
    <n v="6"/>
    <x v="2"/>
    <x v="80"/>
    <x v="0"/>
    <s v="Online"/>
    <s v="No"/>
    <s v="No"/>
    <s v="No"/>
    <s v="Quickly several street once guy perform."/>
    <s v="SMS"/>
    <s v="Monthly"/>
    <s v="Healthcare"/>
  </r>
  <r>
    <s v="Eric Le"/>
    <x v="82"/>
    <x v="34"/>
    <x v="3"/>
    <s v="Geochemist"/>
    <x v="0"/>
    <n v="626.45000000000005"/>
    <n v="28"/>
    <x v="6"/>
    <n v="4"/>
    <n v="10"/>
    <n v="7"/>
    <n v="9"/>
    <n v="5"/>
    <n v="10"/>
    <n v="1"/>
    <n v="2"/>
    <n v="7"/>
    <x v="3"/>
    <x v="81"/>
    <x v="2"/>
    <s v="Bank Transfer"/>
    <s v="No"/>
    <s v="No"/>
    <s v="No"/>
    <s v="Risk through little play develop Democrat future charge."/>
    <s v="Phone"/>
    <s v="Weekly"/>
    <s v="Healthcare"/>
  </r>
  <r>
    <s v="William Walker"/>
    <x v="36"/>
    <x v="19"/>
    <x v="4"/>
    <s v="Theatre stage manager"/>
    <x v="1"/>
    <n v="779.57"/>
    <n v="28"/>
    <x v="6"/>
    <n v="3"/>
    <n v="3"/>
    <n v="3"/>
    <n v="3"/>
    <n v="7"/>
    <n v="4"/>
    <n v="4"/>
    <n v="5"/>
    <n v="1"/>
    <x v="3"/>
    <x v="82"/>
    <x v="0"/>
    <s v="Cash"/>
    <s v="Yes"/>
    <s v="No"/>
    <s v="No"/>
    <s v="Property event huge whom cold free behind."/>
    <s v="Email"/>
    <s v="Yearly"/>
    <s v="Disaster Relief"/>
  </r>
  <r>
    <s v="Debra Fisher"/>
    <x v="83"/>
    <x v="36"/>
    <x v="0"/>
    <s v="Brewing technologist"/>
    <x v="2"/>
    <n v="597.47"/>
    <n v="36"/>
    <x v="4"/>
    <n v="8"/>
    <n v="6"/>
    <n v="2"/>
    <n v="3"/>
    <n v="7"/>
    <n v="3"/>
    <n v="4"/>
    <n v="3"/>
    <n v="5"/>
    <x v="3"/>
    <x v="83"/>
    <x v="1"/>
    <s v="Online"/>
    <s v="No"/>
    <s v="Yes"/>
    <s v="No"/>
    <s v="Recently order later structure dark me."/>
    <s v="SMS"/>
    <s v="Weekly"/>
    <s v="Healthcare"/>
  </r>
  <r>
    <s v="Charles Nelson"/>
    <x v="84"/>
    <x v="40"/>
    <x v="2"/>
    <s v="Media planner"/>
    <x v="0"/>
    <n v="720.93"/>
    <n v="57"/>
    <x v="0"/>
    <n v="1"/>
    <n v="8"/>
    <n v="4"/>
    <n v="2"/>
    <n v="8"/>
    <n v="8"/>
    <n v="4"/>
    <n v="6"/>
    <n v="4"/>
    <x v="3"/>
    <x v="84"/>
    <x v="2"/>
    <s v="Check"/>
    <s v="Yes"/>
    <s v="No"/>
    <s v="Yes"/>
    <s v="Her late their station."/>
    <s v="SMS"/>
    <s v="Quarterly"/>
    <s v="Community Development"/>
  </r>
  <r>
    <s v="Stephanie Smith"/>
    <x v="85"/>
    <x v="41"/>
    <x v="1"/>
    <s v="Visual merchandiser"/>
    <x v="0"/>
    <n v="678.26"/>
    <n v="60"/>
    <x v="2"/>
    <n v="3"/>
    <n v="5"/>
    <n v="6"/>
    <n v="1"/>
    <n v="9"/>
    <n v="2"/>
    <n v="6"/>
    <n v="10"/>
    <n v="4"/>
    <x v="3"/>
    <x v="85"/>
    <x v="0"/>
    <s v="Online"/>
    <s v="Yes"/>
    <s v="No"/>
    <s v="Yes"/>
    <s v="Professional at future heavy environment."/>
    <s v="Mail"/>
    <s v="Monthly"/>
    <s v="Disaster Relief"/>
  </r>
  <r>
    <s v="James Hernandez"/>
    <x v="86"/>
    <x v="26"/>
    <x v="4"/>
    <s v="Surveyor, land/geomatics"/>
    <x v="0"/>
    <n v="418.29"/>
    <n v="28"/>
    <x v="6"/>
    <n v="10"/>
    <n v="9"/>
    <n v="1"/>
    <n v="4"/>
    <n v="7"/>
    <n v="3"/>
    <n v="3"/>
    <n v="4"/>
    <n v="2"/>
    <x v="3"/>
    <x v="86"/>
    <x v="1"/>
    <s v="Cash"/>
    <s v="No"/>
    <s v="Yes"/>
    <s v="No"/>
    <s v="Score social community within ask market ready."/>
    <s v="Mail"/>
    <s v="Yearly"/>
    <s v="Healthcare"/>
  </r>
  <r>
    <s v="Joshua Hernandez"/>
    <x v="87"/>
    <x v="37"/>
    <x v="4"/>
    <s v="Product manager"/>
    <x v="1"/>
    <n v="638.17999999999995"/>
    <n v="34"/>
    <x v="4"/>
    <n v="6"/>
    <n v="3"/>
    <n v="2"/>
    <n v="8"/>
    <n v="3"/>
    <n v="8"/>
    <n v="4"/>
    <n v="7"/>
    <n v="6"/>
    <x v="1"/>
    <x v="87"/>
    <x v="1"/>
    <s v="Bank Transfer"/>
    <s v="Yes"/>
    <s v="No"/>
    <s v="Yes"/>
    <s v="Set win human."/>
    <s v="Mail"/>
    <s v="Weekly"/>
    <s v="Disaster Relief"/>
  </r>
  <r>
    <s v="Jill Pena"/>
    <x v="88"/>
    <x v="13"/>
    <x v="1"/>
    <s v="Advertising copywriter"/>
    <x v="0"/>
    <n v="213.73"/>
    <n v="48"/>
    <x v="1"/>
    <n v="8"/>
    <n v="7"/>
    <n v="10"/>
    <n v="8"/>
    <n v="6"/>
    <n v="7"/>
    <n v="9"/>
    <n v="7"/>
    <n v="5"/>
    <x v="0"/>
    <x v="88"/>
    <x v="1"/>
    <s v="Online"/>
    <s v="Yes"/>
    <s v="No"/>
    <s v="Yes"/>
    <s v="Meet risk brother control write."/>
    <s v="Email"/>
    <s v="Monthly"/>
    <s v="Healthcare"/>
  </r>
  <r>
    <s v="Nicholas Nunez"/>
    <x v="89"/>
    <x v="32"/>
    <x v="4"/>
    <s v="Clinical biochemist"/>
    <x v="2"/>
    <n v="451.52"/>
    <n v="70"/>
    <x v="3"/>
    <n v="2"/>
    <n v="8"/>
    <n v="2"/>
    <n v="5"/>
    <n v="2"/>
    <n v="3"/>
    <n v="2"/>
    <n v="3"/>
    <n v="4"/>
    <x v="2"/>
    <x v="89"/>
    <x v="1"/>
    <s v="Check"/>
    <s v="No"/>
    <s v="No"/>
    <s v="Yes"/>
    <s v="Question cut everything size land claim state."/>
    <s v="SMS"/>
    <s v="Yearly"/>
    <s v="Community Development"/>
  </r>
  <r>
    <s v="Lauren Barrett"/>
    <x v="90"/>
    <x v="3"/>
    <x v="0"/>
    <s v="Museum/gallery curator"/>
    <x v="0"/>
    <n v="663.01"/>
    <n v="26"/>
    <x v="6"/>
    <n v="7"/>
    <n v="9"/>
    <n v="6"/>
    <n v="5"/>
    <n v="10"/>
    <n v="9"/>
    <n v="1"/>
    <n v="4"/>
    <n v="10"/>
    <x v="2"/>
    <x v="90"/>
    <x v="1"/>
    <s v="Bank Transfer"/>
    <s v="Yes"/>
    <s v="Yes"/>
    <s v="Yes"/>
    <s v="Peace feeling follow general."/>
    <s v="Phone"/>
    <s v="Weekly"/>
    <s v="Community Development"/>
  </r>
  <r>
    <s v="David Blake"/>
    <x v="91"/>
    <x v="42"/>
    <x v="3"/>
    <s v="Product manager"/>
    <x v="1"/>
    <n v="67.3"/>
    <n v="75"/>
    <x v="3"/>
    <n v="2"/>
    <n v="9"/>
    <n v="4"/>
    <n v="3"/>
    <n v="1"/>
    <n v="9"/>
    <n v="5"/>
    <n v="9"/>
    <n v="6"/>
    <x v="2"/>
    <x v="91"/>
    <x v="1"/>
    <s v="Online"/>
    <s v="No"/>
    <s v="Yes"/>
    <s v="Yes"/>
    <s v="Color although also foot concern."/>
    <s v="Mail"/>
    <s v="Monthly"/>
    <s v="Healthcare"/>
  </r>
  <r>
    <s v="Justin Zuniga"/>
    <x v="92"/>
    <x v="14"/>
    <x v="4"/>
    <s v="Geochemist"/>
    <x v="2"/>
    <n v="585"/>
    <n v="63"/>
    <x v="2"/>
    <n v="8"/>
    <n v="10"/>
    <n v="6"/>
    <n v="9"/>
    <n v="1"/>
    <n v="7"/>
    <n v="10"/>
    <n v="10"/>
    <n v="10"/>
    <x v="3"/>
    <x v="92"/>
    <x v="2"/>
    <s v="Bank Transfer"/>
    <s v="Yes"/>
    <s v="No"/>
    <s v="Yes"/>
    <s v="Have order which role write forward."/>
    <s v="Email"/>
    <s v="Monthly"/>
    <s v="Disaster Relief"/>
  </r>
  <r>
    <s v="Cynthia Ramos"/>
    <x v="93"/>
    <x v="9"/>
    <x v="1"/>
    <s v="Materials engineer"/>
    <x v="1"/>
    <n v="270.5"/>
    <n v="67"/>
    <x v="2"/>
    <n v="7"/>
    <n v="4"/>
    <n v="3"/>
    <n v="7"/>
    <n v="4"/>
    <n v="5"/>
    <n v="9"/>
    <n v="2"/>
    <n v="2"/>
    <x v="3"/>
    <x v="1"/>
    <x v="1"/>
    <s v="Bank Transfer"/>
    <s v="No"/>
    <s v="Yes"/>
    <s v="No"/>
    <s v="Study matter could fire pattern also group star."/>
    <s v="SMS"/>
    <s v="Quarterly"/>
    <s v="Community Development"/>
  </r>
  <r>
    <s v="Angela Miller"/>
    <x v="94"/>
    <x v="35"/>
    <x v="4"/>
    <s v="Colour technologist"/>
    <x v="0"/>
    <n v="978.31"/>
    <n v="29"/>
    <x v="6"/>
    <n v="3"/>
    <n v="7"/>
    <n v="5"/>
    <n v="1"/>
    <n v="9"/>
    <n v="8"/>
    <n v="6"/>
    <n v="6"/>
    <n v="4"/>
    <x v="2"/>
    <x v="93"/>
    <x v="0"/>
    <s v="Cash"/>
    <s v="No"/>
    <s v="Yes"/>
    <s v="No"/>
    <s v="Recent could history apply."/>
    <s v="Phone"/>
    <s v="Weekly"/>
    <s v="Community Development"/>
  </r>
  <r>
    <s v="Latasha Smith"/>
    <x v="95"/>
    <x v="12"/>
    <x v="1"/>
    <s v="Graphic designer"/>
    <x v="1"/>
    <n v="364.59"/>
    <n v="64"/>
    <x v="2"/>
    <n v="8"/>
    <n v="10"/>
    <n v="5"/>
    <n v="6"/>
    <n v="3"/>
    <n v="5"/>
    <n v="4"/>
    <n v="4"/>
    <n v="7"/>
    <x v="0"/>
    <x v="94"/>
    <x v="1"/>
    <s v="Bank Transfer"/>
    <s v="No"/>
    <s v="No"/>
    <s v="Yes"/>
    <s v="Recognize six technology candidate herself want sing."/>
    <s v="SMS"/>
    <s v="Quarterly"/>
    <s v="Disaster Relief"/>
  </r>
  <r>
    <s v="Kathryn Johnson"/>
    <x v="96"/>
    <x v="35"/>
    <x v="2"/>
    <s v="Cartographer"/>
    <x v="2"/>
    <n v="929.87"/>
    <n v="51"/>
    <x v="0"/>
    <n v="10"/>
    <n v="2"/>
    <n v="1"/>
    <n v="10"/>
    <n v="2"/>
    <n v="3"/>
    <n v="6"/>
    <n v="8"/>
    <n v="9"/>
    <x v="2"/>
    <x v="95"/>
    <x v="1"/>
    <s v="Online"/>
    <s v="Yes"/>
    <s v="No"/>
    <s v="Yes"/>
    <s v="Tend man leg loss station."/>
    <s v="Phone"/>
    <s v="Weekly"/>
    <s v="Community Development"/>
  </r>
  <r>
    <s v="Angela Quinn"/>
    <x v="97"/>
    <x v="34"/>
    <x v="0"/>
    <s v="Insurance risk surveyor"/>
    <x v="2"/>
    <n v="179.3"/>
    <n v="64"/>
    <x v="2"/>
    <n v="7"/>
    <n v="10"/>
    <n v="2"/>
    <n v="3"/>
    <n v="5"/>
    <n v="2"/>
    <n v="10"/>
    <n v="4"/>
    <n v="4"/>
    <x v="3"/>
    <x v="96"/>
    <x v="1"/>
    <s v="Bank Transfer"/>
    <s v="Yes"/>
    <s v="No"/>
    <s v="No"/>
    <s v="Kitchen church another role can wish."/>
    <s v="Email"/>
    <s v="Quarterly"/>
    <s v="Education"/>
  </r>
  <r>
    <s v="Ryan Watts"/>
    <x v="98"/>
    <x v="28"/>
    <x v="4"/>
    <s v="Actuary"/>
    <x v="1"/>
    <n v="269.45999999999998"/>
    <n v="47"/>
    <x v="1"/>
    <n v="9"/>
    <n v="9"/>
    <n v="2"/>
    <n v="8"/>
    <n v="2"/>
    <n v="9"/>
    <n v="7"/>
    <n v="7"/>
    <n v="7"/>
    <x v="3"/>
    <x v="97"/>
    <x v="1"/>
    <s v="Bank Transfer"/>
    <s v="No"/>
    <s v="No"/>
    <s v="No"/>
    <s v="Record plant nature clearly woman edge machine."/>
    <s v="SMS"/>
    <s v="Monthly"/>
    <s v="Healthcare"/>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6534BEF-5E1D-47EF-9EB8-359C6C683231}" name="PivotTable1" cacheId="12" applyNumberFormats="0" applyBorderFormats="0" applyFontFormats="0" applyPatternFormats="0" applyAlignmentFormats="0" applyWidthHeightFormats="1" dataCaption="Values" updatedVersion="7" minRefreshableVersion="3" useAutoFormatting="1" rowGrandTotals="0" colGrandTotals="0" itemPrintTitles="1" createdVersion="7" indent="0" outline="1" outlineData="1" multipleFieldFilters="0">
  <location ref="A3:F49" firstHeaderRow="1" firstDataRow="4" firstDataCol="1"/>
  <pivotFields count="31">
    <pivotField showAll="0"/>
    <pivotField showAll="0"/>
    <pivotField axis="axisRow" showAll="0">
      <items count="44">
        <item x="16"/>
        <item x="8"/>
        <item x="42"/>
        <item x="38"/>
        <item x="25"/>
        <item x="34"/>
        <item x="3"/>
        <item x="31"/>
        <item x="27"/>
        <item x="29"/>
        <item x="4"/>
        <item x="32"/>
        <item x="24"/>
        <item x="21"/>
        <item x="12"/>
        <item x="41"/>
        <item x="18"/>
        <item x="9"/>
        <item x="37"/>
        <item x="22"/>
        <item x="19"/>
        <item x="36"/>
        <item x="2"/>
        <item x="23"/>
        <item x="0"/>
        <item x="1"/>
        <item x="7"/>
        <item x="30"/>
        <item x="39"/>
        <item x="20"/>
        <item x="17"/>
        <item x="28"/>
        <item x="5"/>
        <item x="35"/>
        <item x="14"/>
        <item x="40"/>
        <item x="11"/>
        <item x="33"/>
        <item x="13"/>
        <item x="26"/>
        <item x="15"/>
        <item x="10"/>
        <item x="6"/>
        <item t="default"/>
      </items>
    </pivotField>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axis="axisCol" numFmtId="164"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pivotField showAll="0"/>
    <pivotField showAll="0"/>
    <pivotField showAll="0"/>
    <pivotField axis="axisCol" showAll="0">
      <items count="7">
        <item sd="0" x="0"/>
        <item sd="0" x="1"/>
        <item sd="0" x="2"/>
        <item sd="0" x="3"/>
        <item sd="0" x="4"/>
        <item sd="0" x="5"/>
        <item t="default"/>
      </items>
    </pivotField>
    <pivotField axis="axisCol" showAll="0">
      <items count="8">
        <item sd="0" x="0"/>
        <item sd="0" x="1"/>
        <item sd="0" x="2"/>
        <item sd="0" x="3"/>
        <item sd="0" x="4"/>
        <item sd="0" x="5"/>
        <item sd="0" x="6"/>
        <item t="default"/>
      </items>
    </pivotField>
  </pivotFields>
  <rowFields count="1">
    <field x="2"/>
  </rowFields>
  <rowItems count="4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rowItems>
  <colFields count="3">
    <field x="30"/>
    <field x="29"/>
    <field x="19"/>
  </colFields>
  <colItems count="5">
    <i>
      <x v="1"/>
    </i>
    <i>
      <x v="2"/>
    </i>
    <i>
      <x v="3"/>
    </i>
    <i>
      <x v="4"/>
    </i>
    <i>
      <x v="5"/>
    </i>
  </colItems>
  <dataFields count="1">
    <dataField name="Sum of Donation Value" fld="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AE2D747-6881-4EB4-B579-82D6DFCCAB47}" name="PivotTable2" cacheId="12"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1">
  <location ref="A3:F10" firstHeaderRow="1" firstDataRow="2" firstDataCol="1"/>
  <pivotFields count="31">
    <pivotField showAll="0"/>
    <pivotField showAll="0">
      <items count="100">
        <item x="80"/>
        <item x="4"/>
        <item x="38"/>
        <item x="92"/>
        <item x="13"/>
        <item x="87"/>
        <item x="22"/>
        <item x="97"/>
        <item x="39"/>
        <item x="1"/>
        <item x="42"/>
        <item x="0"/>
        <item x="59"/>
        <item x="78"/>
        <item x="25"/>
        <item x="50"/>
        <item x="32"/>
        <item x="58"/>
        <item x="29"/>
        <item x="51"/>
        <item x="69"/>
        <item x="55"/>
        <item x="26"/>
        <item x="83"/>
        <item x="90"/>
        <item x="67"/>
        <item x="23"/>
        <item x="70"/>
        <item x="64"/>
        <item x="73"/>
        <item x="68"/>
        <item x="36"/>
        <item x="31"/>
        <item x="19"/>
        <item x="30"/>
        <item x="74"/>
        <item x="20"/>
        <item x="48"/>
        <item x="71"/>
        <item x="66"/>
        <item x="46"/>
        <item x="84"/>
        <item x="44"/>
        <item x="10"/>
        <item x="11"/>
        <item x="6"/>
        <item x="18"/>
        <item x="34"/>
        <item x="53"/>
        <item x="49"/>
        <item x="98"/>
        <item x="88"/>
        <item x="93"/>
        <item x="47"/>
        <item x="17"/>
        <item x="79"/>
        <item x="3"/>
        <item x="85"/>
        <item x="8"/>
        <item x="60"/>
        <item x="63"/>
        <item x="91"/>
        <item x="57"/>
        <item x="5"/>
        <item x="54"/>
        <item x="72"/>
        <item x="82"/>
        <item x="35"/>
        <item x="95"/>
        <item x="16"/>
        <item x="9"/>
        <item x="41"/>
        <item x="81"/>
        <item x="27"/>
        <item x="21"/>
        <item x="56"/>
        <item x="94"/>
        <item x="40"/>
        <item x="2"/>
        <item x="76"/>
        <item x="12"/>
        <item x="14"/>
        <item x="61"/>
        <item x="86"/>
        <item x="77"/>
        <item x="96"/>
        <item x="45"/>
        <item x="33"/>
        <item x="75"/>
        <item x="15"/>
        <item x="65"/>
        <item x="37"/>
        <item x="52"/>
        <item x="43"/>
        <item x="89"/>
        <item x="24"/>
        <item x="28"/>
        <item x="62"/>
        <item x="7"/>
        <item t="default"/>
      </items>
    </pivotField>
    <pivotField showAll="0">
      <items count="44">
        <item x="16"/>
        <item x="8"/>
        <item x="42"/>
        <item x="38"/>
        <item x="25"/>
        <item x="34"/>
        <item x="3"/>
        <item x="31"/>
        <item x="27"/>
        <item x="29"/>
        <item x="4"/>
        <item x="32"/>
        <item x="24"/>
        <item x="21"/>
        <item x="12"/>
        <item x="41"/>
        <item x="18"/>
        <item x="9"/>
        <item x="37"/>
        <item x="22"/>
        <item x="19"/>
        <item x="36"/>
        <item x="2"/>
        <item x="23"/>
        <item x="0"/>
        <item x="1"/>
        <item x="7"/>
        <item x="30"/>
        <item x="39"/>
        <item x="20"/>
        <item x="17"/>
        <item x="28"/>
        <item x="5"/>
        <item x="35"/>
        <item x="14"/>
        <item x="40"/>
        <item x="11"/>
        <item x="33"/>
        <item x="13"/>
        <item x="26"/>
        <item x="15"/>
        <item x="10"/>
        <item x="6"/>
        <item t="default"/>
      </items>
    </pivotField>
    <pivotField showAll="0">
      <items count="6">
        <item x="2"/>
        <item x="3"/>
        <item x="0"/>
        <item x="1"/>
        <item x="4"/>
        <item t="default"/>
      </items>
    </pivotField>
    <pivotField showAll="0"/>
    <pivotField showAll="0">
      <items count="4">
        <item x="1"/>
        <item x="2"/>
        <item x="0"/>
        <item t="default"/>
      </items>
    </pivotField>
    <pivotField dataField="1" showAll="0"/>
    <pivotField showAll="0"/>
    <pivotField showAll="0">
      <items count="8">
        <item x="5"/>
        <item x="6"/>
        <item x="4"/>
        <item x="1"/>
        <item x="0"/>
        <item x="2"/>
        <item x="3"/>
        <item t="default"/>
      </items>
    </pivotField>
    <pivotField showAll="0"/>
    <pivotField showAll="0"/>
    <pivotField showAll="0"/>
    <pivotField showAll="0"/>
    <pivotField showAll="0"/>
    <pivotField showAll="0"/>
    <pivotField showAll="0"/>
    <pivotField showAll="0"/>
    <pivotField showAll="0"/>
    <pivotField axis="axisCol" showAll="0">
      <items count="5">
        <item x="0"/>
        <item x="1"/>
        <item x="3"/>
        <item x="2"/>
        <item t="default"/>
      </items>
    </pivotField>
    <pivotField numFmtId="164"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pivotField showAll="0"/>
    <pivotField showAll="0"/>
    <pivotField showAll="0"/>
    <pivotField axis="axisRow" showAll="0">
      <items count="7">
        <item sd="0" x="0"/>
        <item sd="0" x="1"/>
        <item sd="0" x="2"/>
        <item sd="0" x="3"/>
        <item sd="0" x="4"/>
        <item sd="0" x="5"/>
        <item t="default"/>
      </items>
    </pivotField>
    <pivotField axis="axisRow" showAll="0">
      <items count="8">
        <item sd="0" x="0"/>
        <item sd="0" x="1"/>
        <item sd="0" x="2"/>
        <item sd="0" x="3"/>
        <item sd="0" x="4"/>
        <item sd="0" x="5"/>
        <item sd="0" x="6"/>
        <item t="default"/>
      </items>
    </pivotField>
  </pivotFields>
  <rowFields count="2">
    <field x="30"/>
    <field x="29"/>
  </rowFields>
  <rowItems count="6">
    <i>
      <x v="1"/>
    </i>
    <i>
      <x v="2"/>
    </i>
    <i>
      <x v="3"/>
    </i>
    <i>
      <x v="4"/>
    </i>
    <i>
      <x v="5"/>
    </i>
    <i t="grand">
      <x/>
    </i>
  </rowItems>
  <colFields count="1">
    <field x="18"/>
  </colFields>
  <colItems count="5">
    <i>
      <x/>
    </i>
    <i>
      <x v="1"/>
    </i>
    <i>
      <x v="2"/>
    </i>
    <i>
      <x v="3"/>
    </i>
    <i t="grand">
      <x/>
    </i>
  </colItems>
  <dataFields count="1">
    <dataField name="Sum of Donation Value" fld="6" baseField="0" baseItem="0"/>
  </dataFields>
  <chartFormats count="13">
    <chartFormat chart="0" format="0" series="1">
      <pivotArea type="data" outline="0" fieldPosition="0">
        <references count="2">
          <reference field="4294967294" count="1" selected="0">
            <x v="0"/>
          </reference>
          <reference field="30" count="1" selected="0">
            <x v="1"/>
          </reference>
        </references>
      </pivotArea>
    </chartFormat>
    <chartFormat chart="0" format="1" series="1">
      <pivotArea type="data" outline="0" fieldPosition="0">
        <references count="2">
          <reference field="4294967294" count="1" selected="0">
            <x v="0"/>
          </reference>
          <reference field="30" count="1" selected="0">
            <x v="2"/>
          </reference>
        </references>
      </pivotArea>
    </chartFormat>
    <chartFormat chart="0" format="2" series="1">
      <pivotArea type="data" outline="0" fieldPosition="0">
        <references count="2">
          <reference field="4294967294" count="1" selected="0">
            <x v="0"/>
          </reference>
          <reference field="30" count="1" selected="0">
            <x v="3"/>
          </reference>
        </references>
      </pivotArea>
    </chartFormat>
    <chartFormat chart="0" format="3" series="1">
      <pivotArea type="data" outline="0" fieldPosition="0">
        <references count="2">
          <reference field="4294967294" count="1" selected="0">
            <x v="0"/>
          </reference>
          <reference field="30" count="1" selected="0">
            <x v="4"/>
          </reference>
        </references>
      </pivotArea>
    </chartFormat>
    <chartFormat chart="0" format="4" series="1">
      <pivotArea type="data" outline="0" fieldPosition="0">
        <references count="2">
          <reference field="4294967294" count="1" selected="0">
            <x v="0"/>
          </reference>
          <reference field="30" count="1" selected="0">
            <x v="5"/>
          </reference>
        </references>
      </pivotArea>
    </chartFormat>
    <chartFormat chart="0" format="5" series="1">
      <pivotArea type="data" outline="0" fieldPosition="0">
        <references count="2">
          <reference field="4294967294" count="1" selected="0">
            <x v="0"/>
          </reference>
          <reference field="29" count="1" selected="0">
            <x v="1"/>
          </reference>
        </references>
      </pivotArea>
    </chartFormat>
    <chartFormat chart="0" format="6" series="1">
      <pivotArea type="data" outline="0" fieldPosition="0">
        <references count="2">
          <reference field="4294967294" count="1" selected="0">
            <x v="0"/>
          </reference>
          <reference field="29" count="1" selected="0">
            <x v="2"/>
          </reference>
        </references>
      </pivotArea>
    </chartFormat>
    <chartFormat chart="0" format="7" series="1">
      <pivotArea type="data" outline="0" fieldPosition="0">
        <references count="2">
          <reference field="4294967294" count="1" selected="0">
            <x v="0"/>
          </reference>
          <reference field="29" count="1" selected="0">
            <x v="3"/>
          </reference>
        </references>
      </pivotArea>
    </chartFormat>
    <chartFormat chart="0" format="8" series="1">
      <pivotArea type="data" outline="0" fieldPosition="0">
        <references count="2">
          <reference field="4294967294" count="1" selected="0">
            <x v="0"/>
          </reference>
          <reference field="29" count="1" selected="0">
            <x v="4"/>
          </reference>
        </references>
      </pivotArea>
    </chartFormat>
    <chartFormat chart="0" format="50" series="1">
      <pivotArea type="data" outline="0" fieldPosition="0">
        <references count="2">
          <reference field="4294967294" count="1" selected="0">
            <x v="0"/>
          </reference>
          <reference field="18" count="1" selected="0">
            <x v="0"/>
          </reference>
        </references>
      </pivotArea>
    </chartFormat>
    <chartFormat chart="0" format="51" series="1">
      <pivotArea type="data" outline="0" fieldPosition="0">
        <references count="2">
          <reference field="4294967294" count="1" selected="0">
            <x v="0"/>
          </reference>
          <reference field="18" count="1" selected="0">
            <x v="1"/>
          </reference>
        </references>
      </pivotArea>
    </chartFormat>
    <chartFormat chart="0" format="52" series="1">
      <pivotArea type="data" outline="0" fieldPosition="0">
        <references count="2">
          <reference field="4294967294" count="1" selected="0">
            <x v="0"/>
          </reference>
          <reference field="18" count="1" selected="0">
            <x v="2"/>
          </reference>
        </references>
      </pivotArea>
    </chartFormat>
    <chartFormat chart="0" format="53" series="1">
      <pivotArea type="data" outline="0" fieldPosition="0">
        <references count="2">
          <reference field="4294967294" count="1" selected="0">
            <x v="0"/>
          </reference>
          <reference field="18"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DB023E7C-8D1F-4184-A1C9-6C58E10F8D8D}" name="PivotTable3" cacheId="12"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3:E17" firstHeaderRow="1" firstDataRow="2" firstDataCol="1"/>
  <pivotFields count="31">
    <pivotField showAll="0"/>
    <pivotField showAll="0"/>
    <pivotField showAll="0"/>
    <pivotField showAll="0"/>
    <pivotField showAll="0"/>
    <pivotField axis="axisCol" showAll="0">
      <items count="4">
        <item x="1"/>
        <item x="2"/>
        <item x="0"/>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axis="axisRow" numFmtId="164"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pivotField showAll="0"/>
    <pivotField showAll="0"/>
    <pivotField showAll="0"/>
    <pivotField showAll="0" defaultSubtotal="0">
      <items count="6">
        <item sd="0" x="0"/>
        <item sd="0" x="1"/>
        <item sd="0" x="2"/>
        <item sd="0" x="3"/>
        <item sd="0" x="4"/>
        <item sd="0" x="5"/>
      </items>
    </pivotField>
    <pivotField showAll="0" defaultSubtotal="0">
      <items count="7">
        <item sd="0" x="0"/>
        <item sd="0" x="1"/>
        <item sd="0" x="2"/>
        <item sd="0" x="3"/>
        <item sd="0" x="4"/>
        <item sd="0" x="5"/>
        <item sd="0" x="6"/>
      </items>
    </pivotField>
  </pivotFields>
  <rowFields count="1">
    <field x="19"/>
  </rowFields>
  <rowItems count="13">
    <i>
      <x v="1"/>
    </i>
    <i>
      <x v="2"/>
    </i>
    <i>
      <x v="3"/>
    </i>
    <i>
      <x v="4"/>
    </i>
    <i>
      <x v="5"/>
    </i>
    <i>
      <x v="6"/>
    </i>
    <i>
      <x v="7"/>
    </i>
    <i>
      <x v="8"/>
    </i>
    <i>
      <x v="9"/>
    </i>
    <i>
      <x v="10"/>
    </i>
    <i>
      <x v="11"/>
    </i>
    <i>
      <x v="12"/>
    </i>
    <i t="grand">
      <x/>
    </i>
  </rowItems>
  <colFields count="1">
    <field x="5"/>
  </colFields>
  <colItems count="4">
    <i>
      <x/>
    </i>
    <i>
      <x v="1"/>
    </i>
    <i>
      <x v="2"/>
    </i>
    <i t="grand">
      <x/>
    </i>
  </colItems>
  <dataFields count="1">
    <dataField name="Sum of Donation Value" fld="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F72A2FA1-906A-47B7-A226-3087D5477AB3}" name="PivotTable4" cacheId="12"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3:E17" firstHeaderRow="1" firstDataRow="2" firstDataCol="1"/>
  <pivotFields count="31">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axis="axisRow" numFmtId="164" showAll="0">
      <items count="15">
        <item x="0"/>
        <item x="1"/>
        <item x="2"/>
        <item x="3"/>
        <item x="4"/>
        <item x="5"/>
        <item x="6"/>
        <item x="7"/>
        <item x="8"/>
        <item x="9"/>
        <item x="10"/>
        <item x="11"/>
        <item x="12"/>
        <item x="13"/>
        <item t="default"/>
      </items>
    </pivotField>
    <pivotField axis="axisCol" showAll="0">
      <items count="4">
        <item x="0"/>
        <item x="2"/>
        <item x="1"/>
        <item t="default"/>
      </items>
    </pivotField>
    <pivotField showAll="0"/>
    <pivotField showAll="0"/>
    <pivotField showAll="0"/>
    <pivotField showAll="0"/>
    <pivotField showAll="0"/>
    <pivotField showAll="0"/>
    <pivotField showAll="0"/>
    <pivotField showAll="0"/>
    <pivotField showAll="0" defaultSubtotal="0">
      <items count="6">
        <item sd="0" x="0"/>
        <item sd="0" x="1"/>
        <item sd="0" x="2"/>
        <item sd="0" x="3"/>
        <item sd="0" x="4"/>
        <item sd="0" x="5"/>
      </items>
    </pivotField>
    <pivotField showAll="0" defaultSubtotal="0">
      <items count="7">
        <item sd="0" x="0"/>
        <item sd="0" x="1"/>
        <item sd="0" x="2"/>
        <item sd="0" x="3"/>
        <item sd="0" x="4"/>
        <item sd="0" x="5"/>
        <item sd="0" x="6"/>
      </items>
    </pivotField>
  </pivotFields>
  <rowFields count="1">
    <field x="19"/>
  </rowFields>
  <rowItems count="13">
    <i>
      <x v="1"/>
    </i>
    <i>
      <x v="2"/>
    </i>
    <i>
      <x v="3"/>
    </i>
    <i>
      <x v="4"/>
    </i>
    <i>
      <x v="5"/>
    </i>
    <i>
      <x v="6"/>
    </i>
    <i>
      <x v="7"/>
    </i>
    <i>
      <x v="8"/>
    </i>
    <i>
      <x v="9"/>
    </i>
    <i>
      <x v="10"/>
    </i>
    <i>
      <x v="11"/>
    </i>
    <i>
      <x v="12"/>
    </i>
    <i t="grand">
      <x/>
    </i>
  </rowItems>
  <colFields count="1">
    <field x="20"/>
  </colFields>
  <colItems count="4">
    <i>
      <x/>
    </i>
    <i>
      <x v="1"/>
    </i>
    <i>
      <x v="2"/>
    </i>
    <i t="grand">
      <x/>
    </i>
  </colItems>
  <dataFields count="1">
    <dataField name="Sum of Donation Value" fld="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ity" xr10:uid="{70312A85-239D-4E08-B261-B1639F69C2AB}" sourceName="City">
  <pivotTables>
    <pivotTable tabId="4" name="PivotTable2"/>
  </pivotTables>
  <data>
    <tabular pivotCacheId="1695687861">
      <items count="99">
        <i x="80" s="1"/>
        <i x="4" s="1"/>
        <i x="38" s="1"/>
        <i x="92" s="1"/>
        <i x="13" s="1"/>
        <i x="87" s="1"/>
        <i x="22" s="1"/>
        <i x="97" s="1"/>
        <i x="39" s="1"/>
        <i x="1" s="1"/>
        <i x="42" s="1"/>
        <i x="0" s="1"/>
        <i x="59" s="1"/>
        <i x="78" s="1"/>
        <i x="25" s="1"/>
        <i x="50" s="1"/>
        <i x="32" s="1"/>
        <i x="58" s="1"/>
        <i x="29" s="1"/>
        <i x="51" s="1"/>
        <i x="69" s="1"/>
        <i x="55" s="1"/>
        <i x="26" s="1"/>
        <i x="83" s="1"/>
        <i x="90" s="1"/>
        <i x="67" s="1"/>
        <i x="23" s="1"/>
        <i x="70" s="1"/>
        <i x="64" s="1"/>
        <i x="73" s="1"/>
        <i x="68" s="1"/>
        <i x="36" s="1"/>
        <i x="31" s="1"/>
        <i x="19" s="1"/>
        <i x="30" s="1"/>
        <i x="74" s="1"/>
        <i x="20" s="1"/>
        <i x="48" s="1"/>
        <i x="71" s="1"/>
        <i x="66" s="1"/>
        <i x="46" s="1"/>
        <i x="84" s="1"/>
        <i x="44" s="1"/>
        <i x="10" s="1"/>
        <i x="11" s="1"/>
        <i x="6" s="1"/>
        <i x="18" s="1"/>
        <i x="34" s="1"/>
        <i x="53" s="1"/>
        <i x="49" s="1"/>
        <i x="98" s="1"/>
        <i x="88" s="1"/>
        <i x="93" s="1"/>
        <i x="47" s="1"/>
        <i x="17" s="1"/>
        <i x="79" s="1"/>
        <i x="3" s="1"/>
        <i x="85" s="1"/>
        <i x="8" s="1"/>
        <i x="60" s="1"/>
        <i x="63" s="1"/>
        <i x="91" s="1"/>
        <i x="57" s="1"/>
        <i x="5" s="1"/>
        <i x="54" s="1"/>
        <i x="72" s="1"/>
        <i x="82" s="1"/>
        <i x="35" s="1"/>
        <i x="95" s="1"/>
        <i x="16" s="1"/>
        <i x="9" s="1"/>
        <i x="41" s="1"/>
        <i x="81" s="1"/>
        <i x="27" s="1"/>
        <i x="21" s="1"/>
        <i x="56" s="1"/>
        <i x="94" s="1"/>
        <i x="40" s="1"/>
        <i x="2" s="1"/>
        <i x="76" s="1"/>
        <i x="12" s="1"/>
        <i x="14" s="1"/>
        <i x="61" s="1"/>
        <i x="86" s="1"/>
        <i x="77" s="1"/>
        <i x="96" s="1"/>
        <i x="45" s="1"/>
        <i x="33" s="1"/>
        <i x="75" s="1"/>
        <i x="15" s="1"/>
        <i x="65" s="1"/>
        <i x="37" s="1"/>
        <i x="52" s="1"/>
        <i x="43" s="1"/>
        <i x="89" s="1"/>
        <i x="24" s="1"/>
        <i x="28" s="1"/>
        <i x="62" s="1"/>
        <i x="7"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e" xr10:uid="{F6592E8D-BA71-4E01-BF09-9E5564379D1F}" sourceName="State">
  <pivotTables>
    <pivotTable tabId="4" name="PivotTable2"/>
  </pivotTables>
  <data>
    <tabular pivotCacheId="1695687861">
      <items count="43">
        <i x="16" s="1"/>
        <i x="8" s="1"/>
        <i x="42" s="1"/>
        <i x="38" s="1"/>
        <i x="25" s="1"/>
        <i x="34" s="1"/>
        <i x="3" s="1"/>
        <i x="31" s="1"/>
        <i x="27" s="1"/>
        <i x="29" s="1"/>
        <i x="4" s="1"/>
        <i x="32" s="1"/>
        <i x="24" s="1"/>
        <i x="21" s="1"/>
        <i x="12" s="1"/>
        <i x="41" s="1"/>
        <i x="18" s="1"/>
        <i x="9" s="1"/>
        <i x="37" s="1"/>
        <i x="22" s="1"/>
        <i x="19" s="1"/>
        <i x="36" s="1"/>
        <i x="2" s="1"/>
        <i x="23" s="1"/>
        <i x="0" s="1"/>
        <i x="1" s="1"/>
        <i x="7" s="1"/>
        <i x="30" s="1"/>
        <i x="39" s="1"/>
        <i x="20" s="1"/>
        <i x="17" s="1"/>
        <i x="28" s="1"/>
        <i x="5" s="1"/>
        <i x="35" s="1"/>
        <i x="14" s="1"/>
        <i x="40" s="1"/>
        <i x="11" s="1"/>
        <i x="33" s="1"/>
        <i x="13" s="1"/>
        <i x="26" s="1"/>
        <i x="15" s="1"/>
        <i x="10" s="1"/>
        <i x="6"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ducation_Level" xr10:uid="{45688F7E-6B6D-4255-AB4C-8A82C52A9D08}" sourceName="Education Level">
  <pivotTables>
    <pivotTable tabId="4" name="PivotTable2"/>
  </pivotTables>
  <data>
    <tabular pivotCacheId="1695687861">
      <items count="5">
        <i x="2" s="1"/>
        <i x="3" s="1"/>
        <i x="0" s="1"/>
        <i x="1" s="1"/>
        <i x="4"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nder" xr10:uid="{67E2C0E1-0870-42B6-959C-45A569F13433}" sourceName="Gender">
  <pivotTables>
    <pivotTable tabId="4" name="PivotTable2"/>
  </pivotTables>
  <data>
    <tabular pivotCacheId="1695687861">
      <items count="3">
        <i x="1" s="1"/>
        <i x="2" s="1"/>
        <i x="0"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ge_Range" xr10:uid="{642F8667-3B70-43AC-BBE2-44245C04EB7B}" sourceName="Age Range">
  <pivotTables>
    <pivotTable tabId="4" name="PivotTable2"/>
  </pivotTables>
  <data>
    <tabular pivotCacheId="1695687861">
      <items count="7">
        <i x="5" s="1"/>
        <i x="6" s="1"/>
        <i x="4" s="1"/>
        <i x="1" s="1"/>
        <i x="0" s="1"/>
        <i x="2" s="1"/>
        <i x="3"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ity" xr10:uid="{3A8CE4C5-62C9-4B6F-A533-3F07DBE48459}" cache="Slicer_City" caption="City" startItem="24" rowHeight="234950"/>
  <slicer name="State" xr10:uid="{C1F45356-C872-456B-87FE-5FCA6D7F055C}" cache="Slicer_State" caption="State" rowHeight="234950"/>
  <slicer name="Education Level" xr10:uid="{B3D8651D-A1EF-442E-9664-9588CD7EF63D}" cache="Slicer_Education_Level" caption="Education Level" rowHeight="234950"/>
  <slicer name="Gender" xr10:uid="{417045D8-8AEC-4D12-990C-63FCD57B1BFB}" cache="Slicer_Gender" caption="Gender" rowHeight="234950"/>
  <slicer name="Age Range" xr10:uid="{F447B0FA-7B6F-4943-9523-4B693485AF00}" cache="Slicer_Age_Range" caption="Age Range" rowHeight="23495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40390-B6F5-4086-A007-D5D74CC68BB9}">
  <dimension ref="B2:B110"/>
  <sheetViews>
    <sheetView topLeftCell="A55" workbookViewId="0">
      <selection activeCell="B7" sqref="B7"/>
    </sheetView>
  </sheetViews>
  <sheetFormatPr defaultRowHeight="14.4" x14ac:dyDescent="0.3"/>
  <cols>
    <col min="1" max="1" width="12" customWidth="1"/>
  </cols>
  <sheetData>
    <row r="2" spans="2:2" x14ac:dyDescent="0.3">
      <c r="B2" t="s">
        <v>498</v>
      </c>
    </row>
    <row r="4" spans="2:2" x14ac:dyDescent="0.3">
      <c r="B4" t="s">
        <v>499</v>
      </c>
    </row>
    <row r="5" spans="2:2" x14ac:dyDescent="0.3">
      <c r="B5" t="s">
        <v>500</v>
      </c>
    </row>
    <row r="6" spans="2:2" x14ac:dyDescent="0.3">
      <c r="B6" t="s">
        <v>501</v>
      </c>
    </row>
    <row r="7" spans="2:2" x14ac:dyDescent="0.3">
      <c r="B7" t="s">
        <v>502</v>
      </c>
    </row>
    <row r="8" spans="2:2" x14ac:dyDescent="0.3">
      <c r="B8" t="s">
        <v>503</v>
      </c>
    </row>
    <row r="9" spans="2:2" x14ac:dyDescent="0.3">
      <c r="B9" t="s">
        <v>504</v>
      </c>
    </row>
    <row r="10" spans="2:2" x14ac:dyDescent="0.3">
      <c r="B10" t="s">
        <v>505</v>
      </c>
    </row>
    <row r="11" spans="2:2" x14ac:dyDescent="0.3">
      <c r="B11" t="s">
        <v>506</v>
      </c>
    </row>
    <row r="12" spans="2:2" x14ac:dyDescent="0.3">
      <c r="B12" t="s">
        <v>507</v>
      </c>
    </row>
    <row r="13" spans="2:2" x14ac:dyDescent="0.3">
      <c r="B13" t="s">
        <v>508</v>
      </c>
    </row>
    <row r="14" spans="2:2" x14ac:dyDescent="0.3">
      <c r="B14" t="s">
        <v>504</v>
      </c>
    </row>
    <row r="15" spans="2:2" x14ac:dyDescent="0.3">
      <c r="B15" t="s">
        <v>509</v>
      </c>
    </row>
    <row r="16" spans="2:2" x14ac:dyDescent="0.3">
      <c r="B16" t="s">
        <v>510</v>
      </c>
    </row>
    <row r="17" spans="2:2" x14ac:dyDescent="0.3">
      <c r="B17" t="s">
        <v>511</v>
      </c>
    </row>
    <row r="18" spans="2:2" x14ac:dyDescent="0.3">
      <c r="B18" t="s">
        <v>504</v>
      </c>
    </row>
    <row r="19" spans="2:2" x14ac:dyDescent="0.3">
      <c r="B19" t="s">
        <v>512</v>
      </c>
    </row>
    <row r="20" spans="2:2" x14ac:dyDescent="0.3">
      <c r="B20" t="s">
        <v>513</v>
      </c>
    </row>
    <row r="21" spans="2:2" x14ac:dyDescent="0.3">
      <c r="B21" t="s">
        <v>514</v>
      </c>
    </row>
    <row r="22" spans="2:2" x14ac:dyDescent="0.3">
      <c r="B22" t="s">
        <v>515</v>
      </c>
    </row>
    <row r="23" spans="2:2" x14ac:dyDescent="0.3">
      <c r="B23" t="s">
        <v>504</v>
      </c>
    </row>
    <row r="24" spans="2:2" x14ac:dyDescent="0.3">
      <c r="B24" t="s">
        <v>516</v>
      </c>
    </row>
    <row r="25" spans="2:2" x14ac:dyDescent="0.3">
      <c r="B25" t="s">
        <v>517</v>
      </c>
    </row>
    <row r="26" spans="2:2" x14ac:dyDescent="0.3">
      <c r="B26" t="s">
        <v>518</v>
      </c>
    </row>
    <row r="27" spans="2:2" x14ac:dyDescent="0.3">
      <c r="B27" t="s">
        <v>504</v>
      </c>
    </row>
    <row r="28" spans="2:2" x14ac:dyDescent="0.3">
      <c r="B28" t="s">
        <v>519</v>
      </c>
    </row>
    <row r="29" spans="2:2" x14ac:dyDescent="0.3">
      <c r="B29" t="s">
        <v>520</v>
      </c>
    </row>
    <row r="30" spans="2:2" x14ac:dyDescent="0.3">
      <c r="B30" t="s">
        <v>521</v>
      </c>
    </row>
    <row r="31" spans="2:2" x14ac:dyDescent="0.3">
      <c r="B31" t="s">
        <v>522</v>
      </c>
    </row>
    <row r="32" spans="2:2" x14ac:dyDescent="0.3">
      <c r="B32" t="s">
        <v>504</v>
      </c>
    </row>
    <row r="33" spans="2:2" x14ac:dyDescent="0.3">
      <c r="B33" t="s">
        <v>523</v>
      </c>
    </row>
    <row r="34" spans="2:2" x14ac:dyDescent="0.3">
      <c r="B34" t="s">
        <v>524</v>
      </c>
    </row>
    <row r="35" spans="2:2" x14ac:dyDescent="0.3">
      <c r="B35" t="s">
        <v>525</v>
      </c>
    </row>
    <row r="36" spans="2:2" x14ac:dyDescent="0.3">
      <c r="B36" t="s">
        <v>526</v>
      </c>
    </row>
    <row r="37" spans="2:2" x14ac:dyDescent="0.3">
      <c r="B37" t="s">
        <v>527</v>
      </c>
    </row>
    <row r="38" spans="2:2" x14ac:dyDescent="0.3">
      <c r="B38" t="s">
        <v>504</v>
      </c>
    </row>
    <row r="39" spans="2:2" x14ac:dyDescent="0.3">
      <c r="B39" t="s">
        <v>528</v>
      </c>
    </row>
    <row r="40" spans="2:2" x14ac:dyDescent="0.3">
      <c r="B40" t="s">
        <v>529</v>
      </c>
    </row>
    <row r="41" spans="2:2" x14ac:dyDescent="0.3">
      <c r="B41" t="s">
        <v>530</v>
      </c>
    </row>
    <row r="42" spans="2:2" x14ac:dyDescent="0.3">
      <c r="B42" t="s">
        <v>504</v>
      </c>
    </row>
    <row r="43" spans="2:2" x14ac:dyDescent="0.3">
      <c r="B43" t="s">
        <v>531</v>
      </c>
    </row>
    <row r="44" spans="2:2" x14ac:dyDescent="0.3">
      <c r="B44" t="s">
        <v>532</v>
      </c>
    </row>
    <row r="45" spans="2:2" x14ac:dyDescent="0.3">
      <c r="B45" t="s">
        <v>533</v>
      </c>
    </row>
    <row r="46" spans="2:2" x14ac:dyDescent="0.3">
      <c r="B46" t="s">
        <v>504</v>
      </c>
    </row>
    <row r="47" spans="2:2" x14ac:dyDescent="0.3">
      <c r="B47" t="s">
        <v>534</v>
      </c>
    </row>
    <row r="48" spans="2:2" x14ac:dyDescent="0.3">
      <c r="B48" t="s">
        <v>535</v>
      </c>
    </row>
    <row r="49" spans="2:2" x14ac:dyDescent="0.3">
      <c r="B49" t="s">
        <v>536</v>
      </c>
    </row>
    <row r="50" spans="2:2" x14ac:dyDescent="0.3">
      <c r="B50" t="s">
        <v>504</v>
      </c>
    </row>
    <row r="51" spans="2:2" x14ac:dyDescent="0.3">
      <c r="B51" t="s">
        <v>537</v>
      </c>
    </row>
    <row r="52" spans="2:2" x14ac:dyDescent="0.3">
      <c r="B52" t="s">
        <v>538</v>
      </c>
    </row>
    <row r="53" spans="2:2" x14ac:dyDescent="0.3">
      <c r="B53" t="s">
        <v>539</v>
      </c>
    </row>
    <row r="54" spans="2:2" x14ac:dyDescent="0.3">
      <c r="B54" t="s">
        <v>540</v>
      </c>
    </row>
    <row r="55" spans="2:2" x14ac:dyDescent="0.3">
      <c r="B55" t="s">
        <v>504</v>
      </c>
    </row>
    <row r="56" spans="2:2" x14ac:dyDescent="0.3">
      <c r="B56" t="s">
        <v>541</v>
      </c>
    </row>
    <row r="57" spans="2:2" x14ac:dyDescent="0.3">
      <c r="B57" t="s">
        <v>500</v>
      </c>
    </row>
    <row r="58" spans="2:2" x14ac:dyDescent="0.3">
      <c r="B58" t="s">
        <v>542</v>
      </c>
    </row>
    <row r="59" spans="2:2" x14ac:dyDescent="0.3">
      <c r="B59" t="s">
        <v>543</v>
      </c>
    </row>
    <row r="60" spans="2:2" x14ac:dyDescent="0.3">
      <c r="B60" t="s">
        <v>504</v>
      </c>
    </row>
    <row r="61" spans="2:2" x14ac:dyDescent="0.3">
      <c r="B61" t="s">
        <v>505</v>
      </c>
    </row>
    <row r="62" spans="2:2" x14ac:dyDescent="0.3">
      <c r="B62" t="s">
        <v>544</v>
      </c>
    </row>
    <row r="63" spans="2:2" x14ac:dyDescent="0.3">
      <c r="B63" t="s">
        <v>545</v>
      </c>
    </row>
    <row r="64" spans="2:2" x14ac:dyDescent="0.3">
      <c r="B64" t="s">
        <v>504</v>
      </c>
    </row>
    <row r="65" spans="2:2" x14ac:dyDescent="0.3">
      <c r="B65" t="s">
        <v>509</v>
      </c>
    </row>
    <row r="66" spans="2:2" x14ac:dyDescent="0.3">
      <c r="B66" t="s">
        <v>546</v>
      </c>
    </row>
    <row r="67" spans="2:2" x14ac:dyDescent="0.3">
      <c r="B67" t="s">
        <v>547</v>
      </c>
    </row>
    <row r="68" spans="2:2" x14ac:dyDescent="0.3">
      <c r="B68" t="s">
        <v>504</v>
      </c>
    </row>
    <row r="69" spans="2:2" x14ac:dyDescent="0.3">
      <c r="B69" t="s">
        <v>512</v>
      </c>
    </row>
    <row r="70" spans="2:2" x14ac:dyDescent="0.3">
      <c r="B70" t="s">
        <v>548</v>
      </c>
    </row>
    <row r="71" spans="2:2" x14ac:dyDescent="0.3">
      <c r="B71" t="s">
        <v>549</v>
      </c>
    </row>
    <row r="72" spans="2:2" x14ac:dyDescent="0.3">
      <c r="B72" t="s">
        <v>504</v>
      </c>
    </row>
    <row r="73" spans="2:2" x14ac:dyDescent="0.3">
      <c r="B73" t="s">
        <v>516</v>
      </c>
    </row>
    <row r="74" spans="2:2" x14ac:dyDescent="0.3">
      <c r="B74" t="s">
        <v>550</v>
      </c>
    </row>
    <row r="75" spans="2:2" x14ac:dyDescent="0.3">
      <c r="B75" t="s">
        <v>551</v>
      </c>
    </row>
    <row r="76" spans="2:2" x14ac:dyDescent="0.3">
      <c r="B76" t="s">
        <v>504</v>
      </c>
    </row>
    <row r="77" spans="2:2" x14ac:dyDescent="0.3">
      <c r="B77" t="s">
        <v>519</v>
      </c>
    </row>
    <row r="78" spans="2:2" x14ac:dyDescent="0.3">
      <c r="B78" t="s">
        <v>552</v>
      </c>
    </row>
    <row r="79" spans="2:2" x14ac:dyDescent="0.3">
      <c r="B79" t="s">
        <v>553</v>
      </c>
    </row>
    <row r="80" spans="2:2" x14ac:dyDescent="0.3">
      <c r="B80" t="s">
        <v>554</v>
      </c>
    </row>
    <row r="81" spans="2:2" x14ac:dyDescent="0.3">
      <c r="B81" t="s">
        <v>504</v>
      </c>
    </row>
    <row r="82" spans="2:2" x14ac:dyDescent="0.3">
      <c r="B82" t="s">
        <v>555</v>
      </c>
    </row>
    <row r="83" spans="2:2" x14ac:dyDescent="0.3">
      <c r="B83" t="s">
        <v>556</v>
      </c>
    </row>
    <row r="84" spans="2:2" x14ac:dyDescent="0.3">
      <c r="B84" t="s">
        <v>557</v>
      </c>
    </row>
    <row r="85" spans="2:2" x14ac:dyDescent="0.3">
      <c r="B85" t="s">
        <v>558</v>
      </c>
    </row>
    <row r="86" spans="2:2" x14ac:dyDescent="0.3">
      <c r="B86" t="s">
        <v>559</v>
      </c>
    </row>
    <row r="87" spans="2:2" x14ac:dyDescent="0.3">
      <c r="B87" t="s">
        <v>560</v>
      </c>
    </row>
    <row r="88" spans="2:2" x14ac:dyDescent="0.3">
      <c r="B88" t="s">
        <v>561</v>
      </c>
    </row>
    <row r="89" spans="2:2" x14ac:dyDescent="0.3">
      <c r="B89" t="s">
        <v>562</v>
      </c>
    </row>
    <row r="90" spans="2:2" x14ac:dyDescent="0.3">
      <c r="B90" t="s">
        <v>563</v>
      </c>
    </row>
    <row r="91" spans="2:2" x14ac:dyDescent="0.3">
      <c r="B91" t="s">
        <v>504</v>
      </c>
    </row>
    <row r="92" spans="2:2" x14ac:dyDescent="0.3">
      <c r="B92" t="s">
        <v>564</v>
      </c>
    </row>
    <row r="93" spans="2:2" x14ac:dyDescent="0.3">
      <c r="B93" t="s">
        <v>565</v>
      </c>
    </row>
    <row r="94" spans="2:2" x14ac:dyDescent="0.3">
      <c r="B94" t="s">
        <v>566</v>
      </c>
    </row>
    <row r="95" spans="2:2" x14ac:dyDescent="0.3">
      <c r="B95" t="s">
        <v>567</v>
      </c>
    </row>
    <row r="96" spans="2:2" x14ac:dyDescent="0.3">
      <c r="B96" t="s">
        <v>568</v>
      </c>
    </row>
    <row r="97" spans="2:2" x14ac:dyDescent="0.3">
      <c r="B97" t="s">
        <v>569</v>
      </c>
    </row>
    <row r="98" spans="2:2" x14ac:dyDescent="0.3">
      <c r="B98" t="s">
        <v>504</v>
      </c>
    </row>
    <row r="99" spans="2:2" x14ac:dyDescent="0.3">
      <c r="B99" t="s">
        <v>570</v>
      </c>
    </row>
    <row r="100" spans="2:2" x14ac:dyDescent="0.3">
      <c r="B100" t="s">
        <v>571</v>
      </c>
    </row>
    <row r="101" spans="2:2" x14ac:dyDescent="0.3">
      <c r="B101" t="s">
        <v>572</v>
      </c>
    </row>
    <row r="102" spans="2:2" x14ac:dyDescent="0.3">
      <c r="B102" t="s">
        <v>573</v>
      </c>
    </row>
    <row r="103" spans="2:2" x14ac:dyDescent="0.3">
      <c r="B103" t="s">
        <v>504</v>
      </c>
    </row>
    <row r="104" spans="2:2" x14ac:dyDescent="0.3">
      <c r="B104" t="s">
        <v>574</v>
      </c>
    </row>
    <row r="105" spans="2:2" x14ac:dyDescent="0.3">
      <c r="B105" t="s">
        <v>575</v>
      </c>
    </row>
    <row r="106" spans="2:2" x14ac:dyDescent="0.3">
      <c r="B106" t="s">
        <v>576</v>
      </c>
    </row>
    <row r="107" spans="2:2" x14ac:dyDescent="0.3">
      <c r="B107" t="s">
        <v>577</v>
      </c>
    </row>
    <row r="108" spans="2:2" x14ac:dyDescent="0.3">
      <c r="B108" t="s">
        <v>578</v>
      </c>
    </row>
    <row r="109" spans="2:2" x14ac:dyDescent="0.3">
      <c r="B109" t="s">
        <v>504</v>
      </c>
    </row>
    <row r="110" spans="2:2" x14ac:dyDescent="0.3">
      <c r="B110" t="s">
        <v>579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2CE08-4A81-456B-A2A2-B4066C73299B}">
  <dimension ref="A3:F49"/>
  <sheetViews>
    <sheetView workbookViewId="0">
      <selection activeCell="D25" sqref="D25"/>
    </sheetView>
  </sheetViews>
  <sheetFormatPr defaultRowHeight="14.4" x14ac:dyDescent="0.3"/>
  <cols>
    <col min="1" max="1" width="20.6640625" bestFit="1" customWidth="1"/>
    <col min="2" max="2" width="15.5546875" bestFit="1" customWidth="1"/>
    <col min="3" max="5" width="8" bestFit="1" customWidth="1"/>
    <col min="6" max="6" width="7" bestFit="1" customWidth="1"/>
    <col min="7" max="7" width="10.77734375" bestFit="1" customWidth="1"/>
    <col min="8" max="8" width="7" bestFit="1" customWidth="1"/>
    <col min="9" max="10" width="8" bestFit="1" customWidth="1"/>
    <col min="11" max="11" width="9.33203125" bestFit="1" customWidth="1"/>
    <col min="12" max="14" width="7" bestFit="1" customWidth="1"/>
    <col min="15" max="15" width="9.33203125" bestFit="1" customWidth="1"/>
    <col min="16" max="16" width="9.6640625" bestFit="1" customWidth="1"/>
    <col min="17" max="17" width="7" bestFit="1" customWidth="1"/>
    <col min="18" max="19" width="8" bestFit="1" customWidth="1"/>
    <col min="20" max="20" width="9.33203125" bestFit="1" customWidth="1"/>
    <col min="21" max="21" width="8" bestFit="1" customWidth="1"/>
    <col min="22" max="22" width="9.33203125" bestFit="1" customWidth="1"/>
    <col min="23" max="24" width="8" bestFit="1" customWidth="1"/>
    <col min="25" max="25" width="9.33203125" bestFit="1" customWidth="1"/>
    <col min="26" max="26" width="7" bestFit="1" customWidth="1"/>
    <col min="27" max="28" width="8" bestFit="1" customWidth="1"/>
    <col min="29" max="29" width="9.33203125" bestFit="1" customWidth="1"/>
    <col min="30" max="30" width="9.6640625" bestFit="1" customWidth="1"/>
    <col min="31" max="33" width="8" bestFit="1" customWidth="1"/>
    <col min="34" max="34" width="9.33203125" bestFit="1" customWidth="1"/>
    <col min="35" max="35" width="7" bestFit="1" customWidth="1"/>
    <col min="36" max="36" width="4.77734375" bestFit="1" customWidth="1"/>
    <col min="37" max="37" width="7" bestFit="1" customWidth="1"/>
    <col min="38" max="38" width="9.33203125" bestFit="1" customWidth="1"/>
    <col min="39" max="40" width="7" bestFit="1" customWidth="1"/>
    <col min="41" max="41" width="6" bestFit="1" customWidth="1"/>
    <col min="42" max="42" width="9.33203125" bestFit="1" customWidth="1"/>
    <col min="43" max="44" width="8" bestFit="1" customWidth="1"/>
    <col min="45" max="45" width="7" bestFit="1" customWidth="1"/>
    <col min="46" max="46" width="9.33203125" bestFit="1" customWidth="1"/>
    <col min="47" max="47" width="9.6640625" bestFit="1" customWidth="1"/>
    <col min="48" max="49" width="7" bestFit="1" customWidth="1"/>
    <col min="50" max="50" width="8" bestFit="1" customWidth="1"/>
    <col min="51" max="51" width="9.33203125" bestFit="1" customWidth="1"/>
    <col min="52" max="52" width="6.6640625" bestFit="1" customWidth="1"/>
    <col min="53" max="53" width="7" bestFit="1" customWidth="1"/>
    <col min="54" max="54" width="9.33203125" bestFit="1" customWidth="1"/>
    <col min="55" max="55" width="8" bestFit="1" customWidth="1"/>
    <col min="56" max="56" width="7" bestFit="1" customWidth="1"/>
    <col min="57" max="57" width="9.33203125" bestFit="1" customWidth="1"/>
    <col min="58" max="58" width="8" bestFit="1" customWidth="1"/>
    <col min="59" max="59" width="7" bestFit="1" customWidth="1"/>
    <col min="60" max="60" width="9.33203125" bestFit="1" customWidth="1"/>
    <col min="61" max="61" width="9.6640625" bestFit="1" customWidth="1"/>
    <col min="62" max="62" width="8" bestFit="1" customWidth="1"/>
    <col min="63" max="63" width="7" bestFit="1" customWidth="1"/>
    <col min="64" max="64" width="9.33203125" bestFit="1" customWidth="1"/>
    <col min="65" max="65" width="7" bestFit="1" customWidth="1"/>
    <col min="66" max="67" width="8" bestFit="1" customWidth="1"/>
    <col min="68" max="68" width="9.33203125" bestFit="1" customWidth="1"/>
    <col min="69" max="69" width="7" bestFit="1" customWidth="1"/>
    <col min="70" max="70" width="9.33203125" bestFit="1" customWidth="1"/>
    <col min="71" max="71" width="9.6640625" bestFit="1" customWidth="1"/>
    <col min="72" max="72" width="10.77734375" bestFit="1" customWidth="1"/>
  </cols>
  <sheetData>
    <row r="3" spans="1:6" x14ac:dyDescent="0.3">
      <c r="A3" s="14" t="s">
        <v>599</v>
      </c>
      <c r="B3" s="14" t="s">
        <v>600</v>
      </c>
    </row>
    <row r="4" spans="1:6" x14ac:dyDescent="0.3">
      <c r="B4" t="s">
        <v>601</v>
      </c>
      <c r="C4" t="s">
        <v>602</v>
      </c>
      <c r="D4" t="s">
        <v>603</v>
      </c>
      <c r="E4" t="s">
        <v>604</v>
      </c>
      <c r="F4" t="s">
        <v>605</v>
      </c>
    </row>
    <row r="6" spans="1:6" x14ac:dyDescent="0.3">
      <c r="A6" s="14" t="s">
        <v>597</v>
      </c>
    </row>
    <row r="7" spans="1:6" x14ac:dyDescent="0.3">
      <c r="A7" s="15" t="s">
        <v>149</v>
      </c>
      <c r="B7" s="16"/>
      <c r="C7" s="16">
        <v>1513.1899999999998</v>
      </c>
      <c r="D7" s="16"/>
      <c r="E7" s="16"/>
      <c r="F7" s="16">
        <v>679.6</v>
      </c>
    </row>
    <row r="8" spans="1:6" x14ac:dyDescent="0.3">
      <c r="A8" s="15" t="s">
        <v>108</v>
      </c>
      <c r="B8" s="16"/>
      <c r="C8" s="16">
        <v>784.57999999999993</v>
      </c>
      <c r="D8" s="16"/>
      <c r="E8" s="16"/>
      <c r="F8" s="16">
        <v>847.03</v>
      </c>
    </row>
    <row r="9" spans="1:6" x14ac:dyDescent="0.3">
      <c r="A9" s="15" t="s">
        <v>459</v>
      </c>
      <c r="B9" s="16"/>
      <c r="C9" s="16">
        <v>67.3</v>
      </c>
      <c r="D9" s="16"/>
      <c r="E9" s="16"/>
      <c r="F9" s="16"/>
    </row>
    <row r="10" spans="1:6" x14ac:dyDescent="0.3">
      <c r="A10" s="15" t="s">
        <v>364</v>
      </c>
      <c r="B10" s="16"/>
      <c r="C10" s="16"/>
      <c r="D10" s="16"/>
      <c r="E10" s="16">
        <v>279.83999999999997</v>
      </c>
      <c r="F10" s="16"/>
    </row>
    <row r="11" spans="1:6" x14ac:dyDescent="0.3">
      <c r="A11" s="15" t="s">
        <v>230</v>
      </c>
      <c r="B11" s="16"/>
      <c r="C11" s="16"/>
      <c r="D11" s="16">
        <v>511.47</v>
      </c>
      <c r="E11" s="16"/>
      <c r="F11" s="16"/>
    </row>
    <row r="12" spans="1:6" x14ac:dyDescent="0.3">
      <c r="A12" s="15" t="s">
        <v>330</v>
      </c>
      <c r="B12" s="16"/>
      <c r="C12" s="16"/>
      <c r="D12" s="16">
        <v>805.75</v>
      </c>
      <c r="E12" s="16">
        <v>832.02</v>
      </c>
      <c r="F12" s="16"/>
    </row>
    <row r="13" spans="1:6" x14ac:dyDescent="0.3">
      <c r="A13" s="15" t="s">
        <v>64</v>
      </c>
      <c r="B13" s="16"/>
      <c r="C13" s="16">
        <v>663.01</v>
      </c>
      <c r="D13" s="16">
        <v>920.26</v>
      </c>
      <c r="E13" s="16"/>
      <c r="F13" s="16"/>
    </row>
    <row r="14" spans="1:6" x14ac:dyDescent="0.3">
      <c r="A14" s="15" t="s">
        <v>299</v>
      </c>
      <c r="B14" s="16"/>
      <c r="C14" s="16">
        <v>536.01</v>
      </c>
      <c r="D14" s="16"/>
      <c r="E14" s="16"/>
      <c r="F14" s="16"/>
    </row>
    <row r="15" spans="1:6" x14ac:dyDescent="0.3">
      <c r="A15" s="15" t="s">
        <v>244</v>
      </c>
      <c r="B15" s="16">
        <v>554.29</v>
      </c>
      <c r="C15" s="16"/>
      <c r="D15" s="16">
        <v>753.2</v>
      </c>
      <c r="E15" s="16"/>
      <c r="F15" s="16"/>
    </row>
    <row r="16" spans="1:6" x14ac:dyDescent="0.3">
      <c r="A16" s="15" t="s">
        <v>274</v>
      </c>
      <c r="B16" s="16">
        <v>382.5</v>
      </c>
      <c r="C16" s="16"/>
      <c r="D16" s="16"/>
      <c r="E16" s="16">
        <v>169.04</v>
      </c>
      <c r="F16" s="16">
        <v>54.59</v>
      </c>
    </row>
    <row r="17" spans="1:6" x14ac:dyDescent="0.3">
      <c r="A17" s="15" t="s">
        <v>77</v>
      </c>
      <c r="B17" s="16"/>
      <c r="C17" s="16">
        <v>462.18</v>
      </c>
      <c r="D17" s="16"/>
      <c r="E17" s="16">
        <v>446.45</v>
      </c>
      <c r="F17" s="16"/>
    </row>
    <row r="18" spans="1:6" x14ac:dyDescent="0.3">
      <c r="A18" s="15" t="s">
        <v>316</v>
      </c>
      <c r="B18" s="16"/>
      <c r="C18" s="16"/>
      <c r="D18" s="16"/>
      <c r="E18" s="16">
        <v>451.52</v>
      </c>
      <c r="F18" s="16">
        <v>890.45</v>
      </c>
    </row>
    <row r="19" spans="1:6" x14ac:dyDescent="0.3">
      <c r="A19" s="15" t="s">
        <v>225</v>
      </c>
      <c r="B19" s="16">
        <v>82.61</v>
      </c>
      <c r="C19" s="16"/>
      <c r="D19" s="16"/>
      <c r="E19" s="16"/>
      <c r="F19" s="16"/>
    </row>
    <row r="20" spans="1:6" x14ac:dyDescent="0.3">
      <c r="A20" s="15" t="s">
        <v>190</v>
      </c>
      <c r="B20" s="16">
        <v>291.48</v>
      </c>
      <c r="C20" s="16"/>
      <c r="D20" s="16"/>
      <c r="E20" s="16">
        <v>1443.54</v>
      </c>
      <c r="F20" s="16"/>
    </row>
    <row r="21" spans="1:6" x14ac:dyDescent="0.3">
      <c r="A21" s="15" t="s">
        <v>129</v>
      </c>
      <c r="B21" s="16">
        <v>477.1</v>
      </c>
      <c r="C21" s="16"/>
      <c r="D21" s="16">
        <v>125.2</v>
      </c>
      <c r="E21" s="16">
        <v>364.59</v>
      </c>
      <c r="F21" s="16"/>
    </row>
    <row r="22" spans="1:6" x14ac:dyDescent="0.3">
      <c r="A22" s="15" t="s">
        <v>436</v>
      </c>
      <c r="B22" s="16"/>
      <c r="C22" s="16"/>
      <c r="D22" s="16"/>
      <c r="E22" s="16"/>
      <c r="F22" s="16">
        <v>678.26</v>
      </c>
    </row>
    <row r="23" spans="1:6" x14ac:dyDescent="0.3">
      <c r="A23" s="15" t="s">
        <v>175</v>
      </c>
      <c r="B23" s="16"/>
      <c r="C23" s="16"/>
      <c r="D23" s="16"/>
      <c r="E23" s="16"/>
      <c r="F23" s="16">
        <v>731.48</v>
      </c>
    </row>
    <row r="24" spans="1:6" x14ac:dyDescent="0.3">
      <c r="A24" s="15" t="s">
        <v>113</v>
      </c>
      <c r="B24" s="16"/>
      <c r="C24" s="16"/>
      <c r="D24" s="16">
        <v>1569.65</v>
      </c>
      <c r="E24" s="16">
        <v>134.37</v>
      </c>
      <c r="F24" s="16"/>
    </row>
    <row r="25" spans="1:6" x14ac:dyDescent="0.3">
      <c r="A25" s="15" t="s">
        <v>352</v>
      </c>
      <c r="B25" s="16"/>
      <c r="C25" s="16"/>
      <c r="D25" s="16">
        <v>690.47</v>
      </c>
      <c r="E25" s="16">
        <v>638.17999999999995</v>
      </c>
      <c r="F25" s="16"/>
    </row>
    <row r="26" spans="1:6" x14ac:dyDescent="0.3">
      <c r="A26" s="15" t="s">
        <v>199</v>
      </c>
      <c r="B26" s="16"/>
      <c r="C26" s="16">
        <v>439.71</v>
      </c>
      <c r="D26" s="16">
        <v>21.9</v>
      </c>
      <c r="E26" s="16"/>
      <c r="F26" s="16"/>
    </row>
    <row r="27" spans="1:6" x14ac:dyDescent="0.3">
      <c r="A27" s="15" t="s">
        <v>180</v>
      </c>
      <c r="B27" s="16">
        <v>779.57</v>
      </c>
      <c r="C27" s="16"/>
      <c r="D27" s="16"/>
      <c r="E27" s="16"/>
      <c r="F27" s="16">
        <v>468.06</v>
      </c>
    </row>
    <row r="28" spans="1:6" x14ac:dyDescent="0.3">
      <c r="A28" s="15" t="s">
        <v>347</v>
      </c>
      <c r="B28" s="16">
        <v>407.52</v>
      </c>
      <c r="C28" s="16">
        <v>815.34</v>
      </c>
      <c r="D28" s="16"/>
      <c r="E28" s="16"/>
      <c r="F28" s="16"/>
    </row>
    <row r="29" spans="1:6" x14ac:dyDescent="0.3">
      <c r="A29" s="15" t="s">
        <v>56</v>
      </c>
      <c r="B29" s="16">
        <v>721.4</v>
      </c>
      <c r="C29" s="16">
        <v>325.01</v>
      </c>
      <c r="D29" s="16">
        <v>722.26</v>
      </c>
      <c r="E29" s="16"/>
      <c r="F29" s="16"/>
    </row>
    <row r="30" spans="1:6" x14ac:dyDescent="0.3">
      <c r="A30" s="15" t="s">
        <v>212</v>
      </c>
      <c r="B30" s="16"/>
      <c r="C30" s="16"/>
      <c r="D30" s="16">
        <v>649.52</v>
      </c>
      <c r="E30" s="16">
        <v>182.62</v>
      </c>
      <c r="F30" s="16"/>
    </row>
    <row r="31" spans="1:6" x14ac:dyDescent="0.3">
      <c r="A31" s="15" t="s">
        <v>30</v>
      </c>
      <c r="B31" s="16"/>
      <c r="C31" s="16">
        <v>388.12</v>
      </c>
      <c r="D31" s="16"/>
      <c r="E31" s="16">
        <v>887.63</v>
      </c>
      <c r="F31" s="16"/>
    </row>
    <row r="32" spans="1:6" x14ac:dyDescent="0.3">
      <c r="A32" s="15" t="s">
        <v>45</v>
      </c>
      <c r="B32" s="16">
        <v>1035.29</v>
      </c>
      <c r="C32" s="16"/>
      <c r="D32" s="16">
        <v>214.31</v>
      </c>
      <c r="E32" s="16"/>
      <c r="F32" s="16">
        <v>420.73</v>
      </c>
    </row>
    <row r="33" spans="1:6" x14ac:dyDescent="0.3">
      <c r="A33" s="15" t="s">
        <v>94</v>
      </c>
      <c r="B33" s="16"/>
      <c r="C33" s="16"/>
      <c r="D33" s="16"/>
      <c r="E33" s="16"/>
      <c r="F33" s="16">
        <v>581.29999999999995</v>
      </c>
    </row>
    <row r="34" spans="1:6" x14ac:dyDescent="0.3">
      <c r="A34" s="15" t="s">
        <v>294</v>
      </c>
      <c r="B34" s="16"/>
      <c r="C34" s="16"/>
      <c r="D34" s="16"/>
      <c r="E34" s="16">
        <v>853.49</v>
      </c>
      <c r="F34" s="16"/>
    </row>
    <row r="35" spans="1:6" x14ac:dyDescent="0.3">
      <c r="A35" s="15" t="s">
        <v>399</v>
      </c>
      <c r="B35" s="16"/>
      <c r="C35" s="16">
        <v>269.99</v>
      </c>
      <c r="D35" s="16"/>
      <c r="E35" s="16"/>
      <c r="F35" s="16"/>
    </row>
    <row r="36" spans="1:6" x14ac:dyDescent="0.3">
      <c r="A36" s="15" t="s">
        <v>185</v>
      </c>
      <c r="B36" s="16">
        <v>48.33</v>
      </c>
      <c r="C36" s="16"/>
      <c r="D36" s="16"/>
      <c r="E36" s="16">
        <v>290.31</v>
      </c>
      <c r="F36" s="16"/>
    </row>
    <row r="37" spans="1:6" x14ac:dyDescent="0.3">
      <c r="A37" s="15" t="s">
        <v>162</v>
      </c>
      <c r="B37" s="16">
        <v>135</v>
      </c>
      <c r="C37" s="16">
        <v>907.93</v>
      </c>
      <c r="D37" s="16">
        <v>718.42</v>
      </c>
      <c r="E37" s="16"/>
      <c r="F37" s="16"/>
    </row>
    <row r="38" spans="1:6" x14ac:dyDescent="0.3">
      <c r="A38" s="15" t="s">
        <v>261</v>
      </c>
      <c r="B38" s="16"/>
      <c r="C38" s="16"/>
      <c r="D38" s="16">
        <v>854.89</v>
      </c>
      <c r="E38" s="16">
        <v>329.14</v>
      </c>
      <c r="F38" s="16"/>
    </row>
    <row r="39" spans="1:6" x14ac:dyDescent="0.3">
      <c r="A39" s="15" t="s">
        <v>84</v>
      </c>
      <c r="B39" s="16"/>
      <c r="C39" s="16"/>
      <c r="D39" s="16">
        <v>173.94</v>
      </c>
      <c r="E39" s="16"/>
      <c r="F39" s="16"/>
    </row>
    <row r="40" spans="1:6" x14ac:dyDescent="0.3">
      <c r="A40" s="15" t="s">
        <v>343</v>
      </c>
      <c r="B40" s="16"/>
      <c r="C40" s="16">
        <v>1908.1799999999998</v>
      </c>
      <c r="D40" s="16">
        <v>229.78</v>
      </c>
      <c r="E40" s="16"/>
      <c r="F40" s="16">
        <v>259.38</v>
      </c>
    </row>
    <row r="41" spans="1:6" x14ac:dyDescent="0.3">
      <c r="A41" s="15" t="s">
        <v>139</v>
      </c>
      <c r="B41" s="16">
        <v>336.81</v>
      </c>
      <c r="C41" s="16">
        <v>585</v>
      </c>
      <c r="D41" s="16"/>
      <c r="E41" s="16"/>
      <c r="F41" s="16">
        <v>511.89</v>
      </c>
    </row>
    <row r="42" spans="1:6" x14ac:dyDescent="0.3">
      <c r="A42" s="15" t="s">
        <v>431</v>
      </c>
      <c r="B42" s="16"/>
      <c r="C42" s="16"/>
      <c r="D42" s="16"/>
      <c r="E42" s="16"/>
      <c r="F42" s="16">
        <v>720.93</v>
      </c>
    </row>
    <row r="43" spans="1:6" x14ac:dyDescent="0.3">
      <c r="A43" s="15" t="s">
        <v>124</v>
      </c>
      <c r="B43" s="16"/>
      <c r="C43" s="16"/>
      <c r="D43" s="16">
        <v>897.63</v>
      </c>
      <c r="E43" s="16"/>
      <c r="F43" s="16"/>
    </row>
    <row r="44" spans="1:6" x14ac:dyDescent="0.3">
      <c r="A44" s="15" t="s">
        <v>321</v>
      </c>
      <c r="B44" s="16"/>
      <c r="C44" s="16">
        <v>734.39</v>
      </c>
      <c r="D44" s="16"/>
      <c r="E44" s="16"/>
      <c r="F44" s="16"/>
    </row>
    <row r="45" spans="1:6" x14ac:dyDescent="0.3">
      <c r="A45" s="15" t="s">
        <v>134</v>
      </c>
      <c r="B45" s="16">
        <v>580.94000000000005</v>
      </c>
      <c r="C45" s="16">
        <v>1811.44</v>
      </c>
      <c r="D45" s="16">
        <v>213.73</v>
      </c>
      <c r="E45" s="16">
        <v>563.11</v>
      </c>
      <c r="F45" s="16"/>
    </row>
    <row r="46" spans="1:6" x14ac:dyDescent="0.3">
      <c r="A46" s="15" t="s">
        <v>235</v>
      </c>
      <c r="B46" s="16"/>
      <c r="C46" s="16">
        <v>418.29</v>
      </c>
      <c r="D46" s="16">
        <v>1248.1200000000001</v>
      </c>
      <c r="E46" s="16"/>
      <c r="F46" s="16"/>
    </row>
    <row r="47" spans="1:6" x14ac:dyDescent="0.3">
      <c r="A47" s="15" t="s">
        <v>144</v>
      </c>
      <c r="B47" s="16">
        <v>589.67999999999995</v>
      </c>
      <c r="C47" s="16">
        <v>109.9</v>
      </c>
      <c r="D47" s="16">
        <v>236.19</v>
      </c>
      <c r="E47" s="16"/>
      <c r="F47" s="16"/>
    </row>
    <row r="48" spans="1:6" x14ac:dyDescent="0.3">
      <c r="A48" s="15" t="s">
        <v>119</v>
      </c>
      <c r="B48" s="16">
        <v>834.11</v>
      </c>
      <c r="C48" s="16">
        <v>400.41</v>
      </c>
      <c r="D48" s="16"/>
      <c r="E48" s="16"/>
      <c r="F48" s="16"/>
    </row>
    <row r="49" spans="1:6" x14ac:dyDescent="0.3">
      <c r="A49" s="15" t="s">
        <v>89</v>
      </c>
      <c r="B49" s="16">
        <v>931.48</v>
      </c>
      <c r="C49" s="16"/>
      <c r="D49" s="16"/>
      <c r="E49" s="16">
        <v>147.04</v>
      </c>
      <c r="F49" s="1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09ADB-187E-4EDC-BABA-AA50DE74AC6F}">
  <dimension ref="A3:F10"/>
  <sheetViews>
    <sheetView workbookViewId="0">
      <selection activeCell="B8" sqref="B8"/>
    </sheetView>
  </sheetViews>
  <sheetFormatPr defaultRowHeight="14.4" x14ac:dyDescent="0.3"/>
  <cols>
    <col min="1" max="1" width="20.6640625" bestFit="1" customWidth="1"/>
    <col min="2" max="2" width="23" bestFit="1" customWidth="1"/>
    <col min="3" max="3" width="12.6640625" bestFit="1" customWidth="1"/>
    <col min="4" max="4" width="9.44140625" bestFit="1" customWidth="1"/>
    <col min="5" max="5" width="10" bestFit="1" customWidth="1"/>
    <col min="6" max="6" width="10.77734375" bestFit="1" customWidth="1"/>
    <col min="7" max="7" width="12.6640625" bestFit="1" customWidth="1"/>
    <col min="8" max="8" width="9.44140625" bestFit="1" customWidth="1"/>
    <col min="9" max="9" width="10" bestFit="1" customWidth="1"/>
    <col min="10" max="10" width="8.6640625" bestFit="1" customWidth="1"/>
    <col min="11" max="11" width="23" bestFit="1" customWidth="1"/>
    <col min="12" max="12" width="12.6640625" bestFit="1" customWidth="1"/>
    <col min="13" max="13" width="9.44140625" bestFit="1" customWidth="1"/>
    <col min="14" max="14" width="10" bestFit="1" customWidth="1"/>
    <col min="15" max="15" width="9.109375" bestFit="1" customWidth="1"/>
    <col min="16" max="16" width="23" bestFit="1" customWidth="1"/>
    <col min="17" max="17" width="12.6640625" bestFit="1" customWidth="1"/>
    <col min="18" max="18" width="10" bestFit="1" customWidth="1"/>
    <col min="19" max="19" width="8.6640625" bestFit="1" customWidth="1"/>
    <col min="20" max="20" width="12.6640625" bestFit="1" customWidth="1"/>
    <col min="21" max="21" width="9.44140625" bestFit="1" customWidth="1"/>
    <col min="22" max="22" width="10" bestFit="1" customWidth="1"/>
    <col min="23" max="23" width="9.44140625" bestFit="1" customWidth="1"/>
    <col min="24" max="24" width="23" bestFit="1" customWidth="1"/>
    <col min="25" max="25" width="12.6640625" bestFit="1" customWidth="1"/>
    <col min="26" max="26" width="9.44140625" bestFit="1" customWidth="1"/>
    <col min="27" max="27" width="8.5546875" bestFit="1" customWidth="1"/>
    <col min="28" max="28" width="23" bestFit="1" customWidth="1"/>
    <col min="29" max="29" width="12.6640625" bestFit="1" customWidth="1"/>
    <col min="30" max="30" width="9.44140625" bestFit="1" customWidth="1"/>
    <col min="31" max="31" width="10" bestFit="1" customWidth="1"/>
    <col min="32" max="32" width="8" bestFit="1" customWidth="1"/>
    <col min="33" max="33" width="23" bestFit="1" customWidth="1"/>
    <col min="34" max="34" width="12.6640625" bestFit="1" customWidth="1"/>
    <col min="35" max="35" width="9.44140625" bestFit="1" customWidth="1"/>
    <col min="36" max="36" width="10" bestFit="1" customWidth="1"/>
    <col min="37" max="37" width="9" bestFit="1" customWidth="1"/>
    <col min="38" max="38" width="23" bestFit="1" customWidth="1"/>
    <col min="39" max="39" width="9.44140625" bestFit="1" customWidth="1"/>
    <col min="40" max="40" width="8.77734375" bestFit="1" customWidth="1"/>
    <col min="41" max="41" width="23" bestFit="1" customWidth="1"/>
    <col min="42" max="42" width="12.6640625" bestFit="1" customWidth="1"/>
    <col min="43" max="43" width="9.44140625" bestFit="1" customWidth="1"/>
    <col min="44" max="44" width="8.5546875" bestFit="1" customWidth="1"/>
    <col min="45" max="45" width="23" bestFit="1" customWidth="1"/>
    <col min="46" max="46" width="12.6640625" bestFit="1" customWidth="1"/>
    <col min="47" max="47" width="9.44140625" bestFit="1" customWidth="1"/>
    <col min="48" max="48" width="10" bestFit="1" customWidth="1"/>
    <col min="49" max="49" width="9.109375" bestFit="1" customWidth="1"/>
    <col min="50" max="50" width="23" bestFit="1" customWidth="1"/>
    <col min="51" max="51" width="12.6640625" bestFit="1" customWidth="1"/>
    <col min="52" max="52" width="9.44140625" bestFit="1" customWidth="1"/>
    <col min="53" max="53" width="10" bestFit="1" customWidth="1"/>
    <col min="54" max="54" width="8.77734375" bestFit="1" customWidth="1"/>
    <col min="55" max="55" width="10.77734375" bestFit="1" customWidth="1"/>
    <col min="56" max="56" width="7" bestFit="1" customWidth="1"/>
    <col min="57" max="57" width="9.33203125" bestFit="1" customWidth="1"/>
    <col min="58" max="58" width="8" bestFit="1" customWidth="1"/>
    <col min="59" max="59" width="7" bestFit="1" customWidth="1"/>
    <col min="60" max="60" width="9.33203125" bestFit="1" customWidth="1"/>
    <col min="61" max="61" width="9.6640625" bestFit="1" customWidth="1"/>
    <col min="62" max="62" width="8" bestFit="1" customWidth="1"/>
    <col min="63" max="63" width="6" bestFit="1" customWidth="1"/>
    <col min="64" max="64" width="9.33203125" bestFit="1" customWidth="1"/>
    <col min="65" max="65" width="7" bestFit="1" customWidth="1"/>
    <col min="66" max="67" width="8" bestFit="1" customWidth="1"/>
    <col min="68" max="68" width="9.33203125" bestFit="1" customWidth="1"/>
    <col min="69" max="69" width="7" bestFit="1" customWidth="1"/>
    <col min="70" max="70" width="9.33203125" bestFit="1" customWidth="1"/>
    <col min="71" max="71" width="9.6640625" bestFit="1" customWidth="1"/>
    <col min="72" max="72" width="10.77734375" bestFit="1" customWidth="1"/>
    <col min="73" max="99" width="10.33203125" bestFit="1" customWidth="1"/>
    <col min="100" max="100" width="10.77734375" bestFit="1" customWidth="1"/>
  </cols>
  <sheetData>
    <row r="3" spans="1:6" x14ac:dyDescent="0.3">
      <c r="A3" s="14" t="s">
        <v>599</v>
      </c>
      <c r="B3" s="14" t="s">
        <v>600</v>
      </c>
    </row>
    <row r="4" spans="1:6" x14ac:dyDescent="0.3">
      <c r="A4" s="14" t="s">
        <v>597</v>
      </c>
      <c r="B4" t="s">
        <v>34</v>
      </c>
      <c r="C4" t="s">
        <v>49</v>
      </c>
      <c r="D4" t="s">
        <v>42</v>
      </c>
      <c r="E4" t="s">
        <v>53</v>
      </c>
      <c r="F4" t="s">
        <v>598</v>
      </c>
    </row>
    <row r="5" spans="1:6" x14ac:dyDescent="0.3">
      <c r="A5" s="15" t="s">
        <v>601</v>
      </c>
      <c r="B5" s="16">
        <v>2106.88</v>
      </c>
      <c r="C5" s="16">
        <v>1035.29</v>
      </c>
      <c r="D5" s="16">
        <v>1244.68</v>
      </c>
      <c r="E5" s="16">
        <v>3801.2599999999998</v>
      </c>
      <c r="F5" s="16">
        <v>8188.1100000000006</v>
      </c>
    </row>
    <row r="6" spans="1:6" x14ac:dyDescent="0.3">
      <c r="A6" s="15" t="s">
        <v>602</v>
      </c>
      <c r="B6" s="16">
        <v>5408.1000000000013</v>
      </c>
      <c r="C6" s="16">
        <v>1361.33</v>
      </c>
      <c r="D6" s="16">
        <v>2909.1</v>
      </c>
      <c r="E6" s="16">
        <v>3461.45</v>
      </c>
      <c r="F6" s="16">
        <v>13139.98</v>
      </c>
    </row>
    <row r="7" spans="1:6" x14ac:dyDescent="0.3">
      <c r="A7" s="15" t="s">
        <v>603</v>
      </c>
      <c r="B7" s="16">
        <v>1423.73</v>
      </c>
      <c r="C7" s="16">
        <v>3148.1200000000003</v>
      </c>
      <c r="D7" s="16">
        <v>3957.75</v>
      </c>
      <c r="E7" s="16">
        <v>3027.0900000000006</v>
      </c>
      <c r="F7" s="16">
        <v>11556.69</v>
      </c>
    </row>
    <row r="8" spans="1:6" x14ac:dyDescent="0.3">
      <c r="A8" s="15" t="s">
        <v>604</v>
      </c>
      <c r="B8" s="16">
        <v>654.9</v>
      </c>
      <c r="C8" s="16">
        <v>2250.7599999999998</v>
      </c>
      <c r="D8" s="16">
        <v>2166.65</v>
      </c>
      <c r="E8" s="16">
        <v>2940.58</v>
      </c>
      <c r="F8" s="16">
        <v>8012.8899999999994</v>
      </c>
    </row>
    <row r="9" spans="1:6" x14ac:dyDescent="0.3">
      <c r="A9" s="15" t="s">
        <v>605</v>
      </c>
      <c r="B9" s="16">
        <v>1315.09</v>
      </c>
      <c r="C9" s="16">
        <v>1992.38</v>
      </c>
      <c r="D9" s="16">
        <v>3536.2299999999996</v>
      </c>
      <c r="E9" s="16"/>
      <c r="F9" s="16">
        <v>6843.7</v>
      </c>
    </row>
    <row r="10" spans="1:6" x14ac:dyDescent="0.3">
      <c r="A10" s="15" t="s">
        <v>598</v>
      </c>
      <c r="B10" s="16">
        <v>10908.7</v>
      </c>
      <c r="C10" s="16">
        <v>9787.880000000001</v>
      </c>
      <c r="D10" s="16">
        <v>13814.41</v>
      </c>
      <c r="E10" s="16">
        <v>13230.38</v>
      </c>
      <c r="F10" s="16">
        <v>47741.369999999995</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F65C1-AE1E-4E80-9C65-D9F0728E0F97}">
  <dimension ref="A3:E36"/>
  <sheetViews>
    <sheetView workbookViewId="0">
      <selection activeCell="C38" sqref="C38"/>
    </sheetView>
  </sheetViews>
  <sheetFormatPr defaultRowHeight="14.4" x14ac:dyDescent="0.3"/>
  <cols>
    <col min="1" max="1" width="20.6640625" bestFit="1" customWidth="1"/>
    <col min="2" max="2" width="15.5546875" bestFit="1" customWidth="1"/>
    <col min="3" max="4" width="9" bestFit="1" customWidth="1"/>
    <col min="5" max="5" width="10.77734375" bestFit="1" customWidth="1"/>
  </cols>
  <sheetData>
    <row r="3" spans="1:5" x14ac:dyDescent="0.3">
      <c r="A3" s="14" t="s">
        <v>599</v>
      </c>
      <c r="B3" s="14" t="s">
        <v>600</v>
      </c>
    </row>
    <row r="4" spans="1:5" x14ac:dyDescent="0.3">
      <c r="A4" s="14" t="s">
        <v>597</v>
      </c>
      <c r="B4" t="s">
        <v>46</v>
      </c>
      <c r="C4" t="s">
        <v>65</v>
      </c>
      <c r="D4" t="s">
        <v>31</v>
      </c>
      <c r="E4" t="s">
        <v>598</v>
      </c>
    </row>
    <row r="5" spans="1:5" x14ac:dyDescent="0.3">
      <c r="A5" s="17" t="s">
        <v>616</v>
      </c>
      <c r="B5" s="16">
        <v>134.37</v>
      </c>
      <c r="C5" s="16">
        <v>2214.11</v>
      </c>
      <c r="D5" s="16">
        <v>1487.33</v>
      </c>
      <c r="E5" s="16">
        <v>3835.81</v>
      </c>
    </row>
    <row r="6" spans="1:5" x14ac:dyDescent="0.3">
      <c r="A6" s="17" t="s">
        <v>606</v>
      </c>
      <c r="B6" s="16">
        <v>2068.7799999999997</v>
      </c>
      <c r="C6" s="16">
        <v>1910.09</v>
      </c>
      <c r="D6" s="16">
        <v>1606.32</v>
      </c>
      <c r="E6" s="16">
        <v>5585.19</v>
      </c>
    </row>
    <row r="7" spans="1:5" x14ac:dyDescent="0.3">
      <c r="A7" s="17" t="s">
        <v>607</v>
      </c>
      <c r="B7" s="16">
        <v>765.63</v>
      </c>
      <c r="C7" s="16">
        <v>2447.6</v>
      </c>
      <c r="D7" s="16">
        <v>3352.7799999999997</v>
      </c>
      <c r="E7" s="16">
        <v>6566.01</v>
      </c>
    </row>
    <row r="8" spans="1:5" x14ac:dyDescent="0.3">
      <c r="A8" s="17" t="s">
        <v>608</v>
      </c>
      <c r="B8" s="16">
        <v>1411.3</v>
      </c>
      <c r="C8" s="16">
        <v>336.81</v>
      </c>
      <c r="D8" s="16">
        <v>2295.52</v>
      </c>
      <c r="E8" s="16">
        <v>4043.63</v>
      </c>
    </row>
    <row r="9" spans="1:5" x14ac:dyDescent="0.3">
      <c r="A9" s="17" t="s">
        <v>609</v>
      </c>
      <c r="B9" s="16">
        <v>1691.3200000000002</v>
      </c>
      <c r="C9" s="16">
        <v>214</v>
      </c>
      <c r="D9" s="16">
        <v>571.56999999999994</v>
      </c>
      <c r="E9" s="16">
        <v>2476.8900000000003</v>
      </c>
    </row>
    <row r="10" spans="1:5" x14ac:dyDescent="0.3">
      <c r="A10" s="17" t="s">
        <v>617</v>
      </c>
      <c r="B10" s="16">
        <v>468.06</v>
      </c>
      <c r="C10" s="16">
        <v>869.77</v>
      </c>
      <c r="D10" s="16">
        <v>1877.39</v>
      </c>
      <c r="E10" s="16">
        <v>3215.2200000000003</v>
      </c>
    </row>
    <row r="11" spans="1:5" x14ac:dyDescent="0.3">
      <c r="A11" s="17" t="s">
        <v>610</v>
      </c>
      <c r="B11" s="16">
        <v>1525.16</v>
      </c>
      <c r="C11" s="16">
        <v>1320.27</v>
      </c>
      <c r="D11" s="16">
        <v>2910.8</v>
      </c>
      <c r="E11" s="16">
        <v>5756.2300000000005</v>
      </c>
    </row>
    <row r="12" spans="1:5" x14ac:dyDescent="0.3">
      <c r="A12" s="17" t="s">
        <v>611</v>
      </c>
      <c r="B12" s="16"/>
      <c r="C12" s="16">
        <v>147.04</v>
      </c>
      <c r="D12" s="16">
        <v>3643.39</v>
      </c>
      <c r="E12" s="16">
        <v>3790.43</v>
      </c>
    </row>
    <row r="13" spans="1:5" x14ac:dyDescent="0.3">
      <c r="A13" s="17" t="s">
        <v>612</v>
      </c>
      <c r="B13" s="16">
        <v>779.57</v>
      </c>
      <c r="C13" s="16">
        <v>382.5</v>
      </c>
      <c r="D13" s="16">
        <v>50.09</v>
      </c>
      <c r="E13" s="16">
        <v>1212.1600000000001</v>
      </c>
    </row>
    <row r="14" spans="1:5" x14ac:dyDescent="0.3">
      <c r="A14" s="17" t="s">
        <v>613</v>
      </c>
      <c r="B14" s="16">
        <v>809.62</v>
      </c>
      <c r="C14" s="16">
        <v>173.94</v>
      </c>
      <c r="D14" s="16">
        <v>1560.75</v>
      </c>
      <c r="E14" s="16">
        <v>2544.31</v>
      </c>
    </row>
    <row r="15" spans="1:5" x14ac:dyDescent="0.3">
      <c r="A15" s="17" t="s">
        <v>614</v>
      </c>
      <c r="B15" s="16">
        <v>1344.28</v>
      </c>
      <c r="C15" s="16">
        <v>2417</v>
      </c>
      <c r="D15" s="16">
        <v>1594.67</v>
      </c>
      <c r="E15" s="16">
        <v>5355.95</v>
      </c>
    </row>
    <row r="16" spans="1:5" x14ac:dyDescent="0.3">
      <c r="A16" s="17" t="s">
        <v>615</v>
      </c>
      <c r="B16" s="16"/>
      <c r="C16" s="16">
        <v>2902.94</v>
      </c>
      <c r="D16" s="16">
        <v>456.6</v>
      </c>
      <c r="E16" s="16">
        <v>3359.54</v>
      </c>
    </row>
    <row r="17" spans="1:5" x14ac:dyDescent="0.3">
      <c r="A17" s="17" t="s">
        <v>598</v>
      </c>
      <c r="B17" s="16">
        <v>10998.090000000002</v>
      </c>
      <c r="C17" s="16">
        <v>15336.070000000002</v>
      </c>
      <c r="D17" s="16">
        <v>21407.21</v>
      </c>
      <c r="E17" s="16">
        <v>47741.369999999995</v>
      </c>
    </row>
    <row r="24" spans="1:5" x14ac:dyDescent="0.3">
      <c r="A24" t="s">
        <v>597</v>
      </c>
      <c r="B24" t="s">
        <v>46</v>
      </c>
      <c r="C24" t="s">
        <v>65</v>
      </c>
      <c r="D24" t="s">
        <v>31</v>
      </c>
    </row>
    <row r="25" spans="1:5" x14ac:dyDescent="0.3">
      <c r="A25" t="s">
        <v>616</v>
      </c>
      <c r="B25">
        <v>134.37</v>
      </c>
      <c r="C25">
        <v>2214.11</v>
      </c>
      <c r="D25">
        <v>1487.33</v>
      </c>
    </row>
    <row r="26" spans="1:5" x14ac:dyDescent="0.3">
      <c r="A26" t="s">
        <v>606</v>
      </c>
      <c r="B26">
        <v>2068.7799999999997</v>
      </c>
      <c r="C26">
        <v>1910.09</v>
      </c>
      <c r="D26">
        <v>1606.32</v>
      </c>
    </row>
    <row r="27" spans="1:5" x14ac:dyDescent="0.3">
      <c r="A27" t="s">
        <v>607</v>
      </c>
      <c r="B27">
        <v>765.63</v>
      </c>
      <c r="C27">
        <v>2447.6</v>
      </c>
      <c r="D27">
        <v>3352.7799999999997</v>
      </c>
    </row>
    <row r="28" spans="1:5" x14ac:dyDescent="0.3">
      <c r="A28" t="s">
        <v>608</v>
      </c>
      <c r="B28">
        <v>1411.3</v>
      </c>
      <c r="C28">
        <v>336.81</v>
      </c>
      <c r="D28">
        <v>2295.52</v>
      </c>
    </row>
    <row r="29" spans="1:5" x14ac:dyDescent="0.3">
      <c r="A29" t="s">
        <v>609</v>
      </c>
      <c r="B29">
        <v>1691.3200000000002</v>
      </c>
      <c r="C29">
        <v>214</v>
      </c>
      <c r="D29">
        <v>571.56999999999994</v>
      </c>
    </row>
    <row r="30" spans="1:5" x14ac:dyDescent="0.3">
      <c r="A30" t="s">
        <v>617</v>
      </c>
      <c r="B30">
        <v>468.06</v>
      </c>
      <c r="C30" s="18">
        <v>869.77</v>
      </c>
      <c r="D30">
        <v>1877.39</v>
      </c>
    </row>
    <row r="31" spans="1:5" x14ac:dyDescent="0.3">
      <c r="A31" t="s">
        <v>610</v>
      </c>
      <c r="B31">
        <v>1525.16</v>
      </c>
      <c r="C31">
        <v>1320.27</v>
      </c>
      <c r="D31">
        <v>2910.8</v>
      </c>
    </row>
    <row r="32" spans="1:5" x14ac:dyDescent="0.3">
      <c r="A32" t="s">
        <v>611</v>
      </c>
      <c r="C32">
        <v>147.04</v>
      </c>
      <c r="D32">
        <v>3643.39</v>
      </c>
    </row>
    <row r="33" spans="1:4" x14ac:dyDescent="0.3">
      <c r="A33" t="s">
        <v>612</v>
      </c>
      <c r="B33">
        <v>779.57</v>
      </c>
      <c r="C33">
        <v>382.5</v>
      </c>
      <c r="D33">
        <v>50.09</v>
      </c>
    </row>
    <row r="34" spans="1:4" x14ac:dyDescent="0.3">
      <c r="A34" t="s">
        <v>613</v>
      </c>
      <c r="B34">
        <v>809.62</v>
      </c>
      <c r="C34">
        <v>173.94</v>
      </c>
      <c r="D34">
        <v>1560.75</v>
      </c>
    </row>
    <row r="35" spans="1:4" x14ac:dyDescent="0.3">
      <c r="A35" t="s">
        <v>614</v>
      </c>
      <c r="B35">
        <v>1344.28</v>
      </c>
      <c r="C35">
        <v>2417</v>
      </c>
      <c r="D35">
        <v>1594.67</v>
      </c>
    </row>
    <row r="36" spans="1:4" x14ac:dyDescent="0.3">
      <c r="A36" t="s">
        <v>615</v>
      </c>
      <c r="C36">
        <v>2902.94</v>
      </c>
      <c r="D36">
        <v>456.6</v>
      </c>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F623B-A26F-4495-A76F-E884A0E3AD49}">
  <dimension ref="A3:E34"/>
  <sheetViews>
    <sheetView workbookViewId="0">
      <selection activeCell="F12" sqref="F12"/>
    </sheetView>
  </sheetViews>
  <sheetFormatPr defaultRowHeight="14.4" x14ac:dyDescent="0.3"/>
  <cols>
    <col min="1" max="1" width="20.6640625" bestFit="1" customWidth="1"/>
    <col min="2" max="2" width="15.5546875" bestFit="1" customWidth="1"/>
    <col min="3" max="4" width="9" bestFit="1" customWidth="1"/>
    <col min="5" max="5" width="10.77734375" bestFit="1" customWidth="1"/>
    <col min="6" max="6" width="8.21875" bestFit="1" customWidth="1"/>
    <col min="7" max="7" width="8.88671875" bestFit="1" customWidth="1"/>
    <col min="8" max="8" width="7" bestFit="1" customWidth="1"/>
    <col min="9" max="9" width="8.6640625" bestFit="1" customWidth="1"/>
    <col min="10" max="10" width="8.21875" bestFit="1" customWidth="1"/>
    <col min="11" max="11" width="8.88671875" bestFit="1" customWidth="1"/>
    <col min="12" max="12" width="8" bestFit="1" customWidth="1"/>
    <col min="13" max="13" width="9.109375" bestFit="1" customWidth="1"/>
    <col min="14" max="14" width="8.21875" bestFit="1" customWidth="1"/>
    <col min="15" max="15" width="8.88671875" bestFit="1" customWidth="1"/>
    <col min="16" max="16" width="7" bestFit="1" customWidth="1"/>
    <col min="17" max="17" width="8.6640625" bestFit="1" customWidth="1"/>
    <col min="18" max="18" width="8.21875" bestFit="1" customWidth="1"/>
    <col min="19" max="19" width="8.88671875" bestFit="1" customWidth="1"/>
    <col min="20" max="20" width="7" bestFit="1" customWidth="1"/>
    <col min="21" max="21" width="9.44140625" bestFit="1" customWidth="1"/>
    <col min="22" max="22" width="8.21875" bestFit="1" customWidth="1"/>
    <col min="23" max="23" width="8.88671875" bestFit="1" customWidth="1"/>
    <col min="24" max="24" width="6.109375" bestFit="1" customWidth="1"/>
    <col min="25" max="25" width="8.5546875" bestFit="1" customWidth="1"/>
    <col min="26" max="26" width="8.21875" bestFit="1" customWidth="1"/>
    <col min="27" max="27" width="8.88671875" bestFit="1" customWidth="1"/>
    <col min="28" max="29" width="8" bestFit="1" customWidth="1"/>
    <col min="30" max="30" width="8.21875" bestFit="1" customWidth="1"/>
    <col min="31" max="31" width="8.88671875" bestFit="1" customWidth="1"/>
    <col min="32" max="32" width="8" bestFit="1" customWidth="1"/>
    <col min="33" max="33" width="9" bestFit="1" customWidth="1"/>
    <col min="34" max="34" width="8.21875" bestFit="1" customWidth="1"/>
    <col min="35" max="35" width="8.88671875" bestFit="1" customWidth="1"/>
    <col min="36" max="36" width="8.77734375" bestFit="1" customWidth="1"/>
    <col min="37" max="37" width="8.21875" bestFit="1" customWidth="1"/>
    <col min="38" max="38" width="8" bestFit="1" customWidth="1"/>
    <col min="39" max="39" width="8.5546875" bestFit="1" customWidth="1"/>
    <col min="40" max="40" width="8.21875" bestFit="1" customWidth="1"/>
    <col min="41" max="41" width="8.88671875" bestFit="1" customWidth="1"/>
    <col min="42" max="42" width="7" bestFit="1" customWidth="1"/>
    <col min="43" max="43" width="9.109375" bestFit="1" customWidth="1"/>
    <col min="44" max="44" width="8.88671875" bestFit="1" customWidth="1"/>
    <col min="45" max="45" width="8" bestFit="1" customWidth="1"/>
    <col min="46" max="46" width="8.77734375" bestFit="1" customWidth="1"/>
    <col min="47" max="48" width="10.77734375" bestFit="1" customWidth="1"/>
  </cols>
  <sheetData>
    <row r="3" spans="1:5" x14ac:dyDescent="0.3">
      <c r="A3" s="14" t="s">
        <v>599</v>
      </c>
      <c r="B3" s="14" t="s">
        <v>600</v>
      </c>
    </row>
    <row r="4" spans="1:5" x14ac:dyDescent="0.3">
      <c r="A4" s="14" t="s">
        <v>597</v>
      </c>
      <c r="B4" t="s">
        <v>35</v>
      </c>
      <c r="C4" t="s">
        <v>79</v>
      </c>
      <c r="D4" t="s">
        <v>59</v>
      </c>
      <c r="E4" t="s">
        <v>598</v>
      </c>
    </row>
    <row r="5" spans="1:5" x14ac:dyDescent="0.3">
      <c r="A5" s="17" t="s">
        <v>616</v>
      </c>
      <c r="B5" s="16">
        <v>1575.8899999999999</v>
      </c>
      <c r="C5" s="16">
        <v>1528.44</v>
      </c>
      <c r="D5" s="16">
        <v>731.48</v>
      </c>
      <c r="E5" s="16">
        <v>3835.81</v>
      </c>
    </row>
    <row r="6" spans="1:5" x14ac:dyDescent="0.3">
      <c r="A6" s="17" t="s">
        <v>606</v>
      </c>
      <c r="B6" s="16">
        <v>2138.06</v>
      </c>
      <c r="C6" s="16">
        <v>2589.02</v>
      </c>
      <c r="D6" s="16">
        <v>858.1099999999999</v>
      </c>
      <c r="E6" s="16">
        <v>5585.19</v>
      </c>
    </row>
    <row r="7" spans="1:5" x14ac:dyDescent="0.3">
      <c r="A7" s="17" t="s">
        <v>607</v>
      </c>
      <c r="B7" s="16">
        <v>2319.3000000000002</v>
      </c>
      <c r="C7" s="16">
        <v>1145.99</v>
      </c>
      <c r="D7" s="16">
        <v>3100.72</v>
      </c>
      <c r="E7" s="16">
        <v>6566.01</v>
      </c>
    </row>
    <row r="8" spans="1:5" x14ac:dyDescent="0.3">
      <c r="A8" s="17" t="s">
        <v>608</v>
      </c>
      <c r="B8" s="16">
        <v>2669.29</v>
      </c>
      <c r="C8" s="16">
        <v>847.03</v>
      </c>
      <c r="D8" s="16">
        <v>527.30999999999995</v>
      </c>
      <c r="E8" s="16">
        <v>4043.6299999999997</v>
      </c>
    </row>
    <row r="9" spans="1:5" x14ac:dyDescent="0.3">
      <c r="A9" s="17" t="s">
        <v>609</v>
      </c>
      <c r="B9" s="16">
        <v>739.28</v>
      </c>
      <c r="C9" s="16">
        <v>1502.92</v>
      </c>
      <c r="D9" s="16">
        <v>234.69</v>
      </c>
      <c r="E9" s="16">
        <v>2476.89</v>
      </c>
    </row>
    <row r="10" spans="1:5" x14ac:dyDescent="0.3">
      <c r="A10" s="17" t="s">
        <v>617</v>
      </c>
      <c r="B10" s="16">
        <v>1580.92</v>
      </c>
      <c r="C10" s="16">
        <v>1455</v>
      </c>
      <c r="D10" s="16">
        <v>179.3</v>
      </c>
      <c r="E10" s="16">
        <v>3215.2200000000003</v>
      </c>
    </row>
    <row r="11" spans="1:5" x14ac:dyDescent="0.3">
      <c r="A11" s="17" t="s">
        <v>610</v>
      </c>
      <c r="B11" s="16">
        <v>1091.3399999999999</v>
      </c>
      <c r="C11" s="16">
        <v>1553.1599999999999</v>
      </c>
      <c r="D11" s="16">
        <v>3111.7300000000005</v>
      </c>
      <c r="E11" s="16">
        <v>5756.2300000000005</v>
      </c>
    </row>
    <row r="12" spans="1:5" x14ac:dyDescent="0.3">
      <c r="A12" s="17" t="s">
        <v>611</v>
      </c>
      <c r="B12" s="16">
        <v>291.48</v>
      </c>
      <c r="C12" s="16">
        <v>1388.4</v>
      </c>
      <c r="D12" s="16">
        <v>2110.5500000000002</v>
      </c>
      <c r="E12" s="16">
        <v>3790.4300000000003</v>
      </c>
    </row>
    <row r="13" spans="1:5" x14ac:dyDescent="0.3">
      <c r="A13" s="17" t="s">
        <v>612</v>
      </c>
      <c r="B13" s="16">
        <v>779.57</v>
      </c>
      <c r="C13" s="16">
        <v>432.59000000000003</v>
      </c>
      <c r="D13" s="16"/>
      <c r="E13" s="16">
        <v>1212.1600000000001</v>
      </c>
    </row>
    <row r="14" spans="1:5" x14ac:dyDescent="0.3">
      <c r="A14" s="17" t="s">
        <v>613</v>
      </c>
      <c r="B14" s="16">
        <v>1380.2800000000002</v>
      </c>
      <c r="C14" s="16"/>
      <c r="D14" s="16">
        <v>1164.03</v>
      </c>
      <c r="E14" s="16">
        <v>2544.3100000000004</v>
      </c>
    </row>
    <row r="15" spans="1:5" x14ac:dyDescent="0.3">
      <c r="A15" s="17" t="s">
        <v>614</v>
      </c>
      <c r="B15" s="16">
        <v>2026.26</v>
      </c>
      <c r="C15" s="16">
        <v>2651.67</v>
      </c>
      <c r="D15" s="16">
        <v>678.02</v>
      </c>
      <c r="E15" s="16">
        <v>5355.9500000000007</v>
      </c>
    </row>
    <row r="16" spans="1:5" x14ac:dyDescent="0.3">
      <c r="A16" s="17" t="s">
        <v>615</v>
      </c>
      <c r="B16" s="16"/>
      <c r="C16" s="16">
        <v>1733</v>
      </c>
      <c r="D16" s="16">
        <v>1626.54</v>
      </c>
      <c r="E16" s="16">
        <v>3359.54</v>
      </c>
    </row>
    <row r="17" spans="1:5" x14ac:dyDescent="0.3">
      <c r="A17" s="17" t="s">
        <v>598</v>
      </c>
      <c r="B17" s="16">
        <v>16591.670000000002</v>
      </c>
      <c r="C17" s="16">
        <v>16827.22</v>
      </c>
      <c r="D17" s="16">
        <v>14322.48</v>
      </c>
      <c r="E17" s="16">
        <v>47741.37</v>
      </c>
    </row>
    <row r="22" spans="1:5" x14ac:dyDescent="0.3">
      <c r="B22" t="s">
        <v>35</v>
      </c>
      <c r="C22" t="s">
        <v>79</v>
      </c>
      <c r="D22" t="s">
        <v>59</v>
      </c>
      <c r="E22" t="s">
        <v>598</v>
      </c>
    </row>
    <row r="23" spans="1:5" x14ac:dyDescent="0.3">
      <c r="B23">
        <v>1575.8899999999999</v>
      </c>
      <c r="C23">
        <v>1528.44</v>
      </c>
      <c r="D23">
        <v>731.48</v>
      </c>
      <c r="E23">
        <v>3835.81</v>
      </c>
    </row>
    <row r="24" spans="1:5" x14ac:dyDescent="0.3">
      <c r="B24">
        <v>2138.06</v>
      </c>
      <c r="C24">
        <v>2589.02</v>
      </c>
      <c r="D24">
        <v>858.1099999999999</v>
      </c>
      <c r="E24">
        <v>5585.19</v>
      </c>
    </row>
    <row r="25" spans="1:5" x14ac:dyDescent="0.3">
      <c r="B25">
        <v>2319.3000000000002</v>
      </c>
      <c r="C25">
        <v>1145.99</v>
      </c>
      <c r="D25">
        <v>3100.72</v>
      </c>
      <c r="E25">
        <v>6566.01</v>
      </c>
    </row>
    <row r="26" spans="1:5" x14ac:dyDescent="0.3">
      <c r="B26">
        <v>2669.29</v>
      </c>
      <c r="C26">
        <v>847.03</v>
      </c>
      <c r="D26">
        <v>527.30999999999995</v>
      </c>
      <c r="E26">
        <v>4043.6299999999997</v>
      </c>
    </row>
    <row r="27" spans="1:5" x14ac:dyDescent="0.3">
      <c r="B27">
        <v>739.28</v>
      </c>
      <c r="C27">
        <v>1502.92</v>
      </c>
      <c r="D27">
        <v>234.69</v>
      </c>
      <c r="E27">
        <v>2476.89</v>
      </c>
    </row>
    <row r="28" spans="1:5" x14ac:dyDescent="0.3">
      <c r="B28">
        <v>1580.92</v>
      </c>
      <c r="C28">
        <v>1455</v>
      </c>
      <c r="D28">
        <v>179.3</v>
      </c>
      <c r="E28">
        <v>3215.2200000000003</v>
      </c>
    </row>
    <row r="29" spans="1:5" x14ac:dyDescent="0.3">
      <c r="B29">
        <v>1091.3399999999999</v>
      </c>
      <c r="C29">
        <v>1553.1599999999999</v>
      </c>
      <c r="D29">
        <v>3111.7300000000005</v>
      </c>
      <c r="E29">
        <v>5756.2300000000005</v>
      </c>
    </row>
    <row r="30" spans="1:5" x14ac:dyDescent="0.3">
      <c r="B30">
        <v>291.48</v>
      </c>
      <c r="C30">
        <v>1388.4</v>
      </c>
      <c r="D30">
        <v>2110.5500000000002</v>
      </c>
      <c r="E30">
        <v>3790.4300000000003</v>
      </c>
    </row>
    <row r="31" spans="1:5" x14ac:dyDescent="0.3">
      <c r="B31">
        <v>779.57</v>
      </c>
      <c r="C31">
        <v>432.59000000000003</v>
      </c>
      <c r="E31">
        <v>1212.1600000000001</v>
      </c>
    </row>
    <row r="32" spans="1:5" x14ac:dyDescent="0.3">
      <c r="B32">
        <v>1380.2800000000002</v>
      </c>
      <c r="D32">
        <v>1164.03</v>
      </c>
      <c r="E32">
        <v>2544.3100000000004</v>
      </c>
    </row>
    <row r="33" spans="2:5" x14ac:dyDescent="0.3">
      <c r="B33">
        <v>2026.26</v>
      </c>
      <c r="C33">
        <v>2651.67</v>
      </c>
      <c r="D33">
        <v>678.02</v>
      </c>
      <c r="E33">
        <v>5355.9500000000007</v>
      </c>
    </row>
    <row r="34" spans="2:5" x14ac:dyDescent="0.3">
      <c r="C34">
        <v>1733</v>
      </c>
      <c r="D34">
        <v>1626.54</v>
      </c>
      <c r="E34">
        <v>3359.54</v>
      </c>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83"/>
  <sheetViews>
    <sheetView tabSelected="1" workbookViewId="0">
      <selection activeCell="I21" sqref="I21"/>
    </sheetView>
  </sheetViews>
  <sheetFormatPr defaultRowHeight="14.4" x14ac:dyDescent="0.3"/>
  <cols>
    <col min="3" max="3" width="14.21875" customWidth="1"/>
    <col min="5" max="5" width="28.33203125" customWidth="1"/>
    <col min="6" max="6" width="10.77734375" bestFit="1" customWidth="1"/>
    <col min="7" max="7" width="10.33203125" bestFit="1" customWidth="1"/>
    <col min="15" max="15" width="10.77734375" customWidth="1"/>
    <col min="20" max="20" width="13.5546875" customWidth="1"/>
  </cols>
  <sheetData>
    <row r="1" spans="1:29" x14ac:dyDescent="0.3">
      <c r="A1" s="1" t="s">
        <v>0</v>
      </c>
      <c r="B1" s="1" t="s">
        <v>1</v>
      </c>
      <c r="C1" s="1" t="s">
        <v>2</v>
      </c>
      <c r="D1" s="1" t="s">
        <v>5</v>
      </c>
      <c r="E1" s="1" t="s">
        <v>6</v>
      </c>
      <c r="F1" s="1" t="s">
        <v>3</v>
      </c>
      <c r="G1" s="5" t="s">
        <v>7</v>
      </c>
      <c r="H1" s="1" t="s">
        <v>4</v>
      </c>
      <c r="I1" s="1" t="s">
        <v>486</v>
      </c>
      <c r="J1" s="1" t="s">
        <v>12</v>
      </c>
      <c r="K1" s="1" t="s">
        <v>14</v>
      </c>
      <c r="L1" s="1" t="s">
        <v>15</v>
      </c>
      <c r="M1" s="1" t="s">
        <v>17</v>
      </c>
      <c r="N1" s="1" t="s">
        <v>18</v>
      </c>
      <c r="O1" s="1" t="s">
        <v>20</v>
      </c>
      <c r="P1" s="3" t="s">
        <v>22</v>
      </c>
      <c r="Q1" s="1" t="s">
        <v>23</v>
      </c>
      <c r="R1" s="1" t="s">
        <v>24</v>
      </c>
      <c r="S1" s="1" t="s">
        <v>8</v>
      </c>
      <c r="T1" s="1" t="s">
        <v>9</v>
      </c>
      <c r="U1" s="1" t="s">
        <v>10</v>
      </c>
      <c r="V1" s="1" t="s">
        <v>11</v>
      </c>
      <c r="W1" s="1" t="s">
        <v>13</v>
      </c>
      <c r="X1" s="1" t="s">
        <v>16</v>
      </c>
      <c r="Y1" s="1" t="s">
        <v>19</v>
      </c>
      <c r="Z1" s="1" t="s">
        <v>21</v>
      </c>
      <c r="AA1" s="1" t="s">
        <v>25</v>
      </c>
      <c r="AB1" s="1" t="s">
        <v>26</v>
      </c>
      <c r="AC1" s="1" t="s">
        <v>27</v>
      </c>
    </row>
    <row r="2" spans="1:29" x14ac:dyDescent="0.3">
      <c r="A2" t="s">
        <v>28</v>
      </c>
      <c r="B2" t="s">
        <v>29</v>
      </c>
      <c r="C2" t="s">
        <v>30</v>
      </c>
      <c r="D2" t="s">
        <v>32</v>
      </c>
      <c r="E2" t="s">
        <v>33</v>
      </c>
      <c r="F2" t="s">
        <v>31</v>
      </c>
      <c r="G2" s="6">
        <v>388.12</v>
      </c>
      <c r="H2">
        <v>55</v>
      </c>
      <c r="I2">
        <v>50</v>
      </c>
      <c r="J2">
        <v>8</v>
      </c>
      <c r="K2">
        <v>7</v>
      </c>
      <c r="L2">
        <v>10</v>
      </c>
      <c r="M2">
        <v>9</v>
      </c>
      <c r="N2">
        <v>2</v>
      </c>
      <c r="O2">
        <v>10</v>
      </c>
      <c r="P2" s="9">
        <v>4</v>
      </c>
      <c r="Q2">
        <v>2</v>
      </c>
      <c r="R2">
        <v>6</v>
      </c>
      <c r="S2" t="s">
        <v>34</v>
      </c>
      <c r="T2" s="2">
        <v>44526</v>
      </c>
      <c r="U2" t="s">
        <v>35</v>
      </c>
      <c r="V2" t="s">
        <v>36</v>
      </c>
      <c r="W2" t="s">
        <v>37</v>
      </c>
      <c r="X2" t="s">
        <v>38</v>
      </c>
      <c r="Y2" t="s">
        <v>37</v>
      </c>
      <c r="Z2" t="s">
        <v>39</v>
      </c>
      <c r="AA2" t="s">
        <v>40</v>
      </c>
      <c r="AB2" t="s">
        <v>41</v>
      </c>
      <c r="AC2" t="s">
        <v>42</v>
      </c>
    </row>
    <row r="3" spans="1:29" x14ac:dyDescent="0.3">
      <c r="A3" t="s">
        <v>43</v>
      </c>
      <c r="B3" t="s">
        <v>44</v>
      </c>
      <c r="C3" t="s">
        <v>45</v>
      </c>
      <c r="D3" t="s">
        <v>47</v>
      </c>
      <c r="E3" t="s">
        <v>48</v>
      </c>
      <c r="F3" t="s">
        <v>46</v>
      </c>
      <c r="G3" s="6">
        <v>165.85</v>
      </c>
      <c r="H3">
        <v>42</v>
      </c>
      <c r="I3">
        <v>40</v>
      </c>
      <c r="J3">
        <v>1</v>
      </c>
      <c r="K3">
        <v>9</v>
      </c>
      <c r="L3">
        <v>9</v>
      </c>
      <c r="M3">
        <v>8</v>
      </c>
      <c r="N3">
        <v>2</v>
      </c>
      <c r="O3">
        <v>4</v>
      </c>
      <c r="P3" s="9">
        <v>8</v>
      </c>
      <c r="Q3">
        <v>9</v>
      </c>
      <c r="R3">
        <v>8</v>
      </c>
      <c r="S3" t="s">
        <v>49</v>
      </c>
      <c r="T3" s="2">
        <v>44878</v>
      </c>
      <c r="U3" t="s">
        <v>35</v>
      </c>
      <c r="V3" t="s">
        <v>50</v>
      </c>
      <c r="W3" t="s">
        <v>38</v>
      </c>
      <c r="X3" t="s">
        <v>37</v>
      </c>
      <c r="Y3" t="s">
        <v>37</v>
      </c>
      <c r="Z3" t="s">
        <v>51</v>
      </c>
      <c r="AA3" t="s">
        <v>52</v>
      </c>
      <c r="AB3" t="s">
        <v>35</v>
      </c>
      <c r="AC3" t="s">
        <v>53</v>
      </c>
    </row>
    <row r="4" spans="1:29" x14ac:dyDescent="0.3">
      <c r="A4" t="s">
        <v>54</v>
      </c>
      <c r="B4" t="s">
        <v>55</v>
      </c>
      <c r="C4" t="s">
        <v>56</v>
      </c>
      <c r="D4" t="s">
        <v>57</v>
      </c>
      <c r="E4" t="s">
        <v>58</v>
      </c>
      <c r="F4" t="s">
        <v>31</v>
      </c>
      <c r="G4" s="6">
        <v>722.26</v>
      </c>
      <c r="H4">
        <v>65</v>
      </c>
      <c r="I4">
        <v>60</v>
      </c>
      <c r="J4">
        <v>4</v>
      </c>
      <c r="K4">
        <v>6</v>
      </c>
      <c r="L4">
        <v>7</v>
      </c>
      <c r="M4">
        <v>2</v>
      </c>
      <c r="N4">
        <v>5</v>
      </c>
      <c r="O4">
        <v>8</v>
      </c>
      <c r="P4" s="9">
        <v>8</v>
      </c>
      <c r="Q4">
        <v>6</v>
      </c>
      <c r="R4">
        <v>3</v>
      </c>
      <c r="S4" t="s">
        <v>49</v>
      </c>
      <c r="T4" s="2">
        <v>44783</v>
      </c>
      <c r="U4" t="s">
        <v>59</v>
      </c>
      <c r="V4" t="s">
        <v>50</v>
      </c>
      <c r="W4" t="s">
        <v>38</v>
      </c>
      <c r="X4" t="s">
        <v>37</v>
      </c>
      <c r="Y4" t="s">
        <v>37</v>
      </c>
      <c r="Z4" t="s">
        <v>60</v>
      </c>
      <c r="AA4" t="s">
        <v>61</v>
      </c>
      <c r="AB4" t="s">
        <v>41</v>
      </c>
      <c r="AC4" t="s">
        <v>42</v>
      </c>
    </row>
    <row r="5" spans="1:29" x14ac:dyDescent="0.3">
      <c r="A5" t="s">
        <v>62</v>
      </c>
      <c r="B5" t="s">
        <v>63</v>
      </c>
      <c r="C5" t="s">
        <v>64</v>
      </c>
      <c r="D5" t="s">
        <v>66</v>
      </c>
      <c r="E5" t="s">
        <v>67</v>
      </c>
      <c r="F5" t="s">
        <v>65</v>
      </c>
      <c r="G5" s="6">
        <v>920.26</v>
      </c>
      <c r="H5">
        <v>60</v>
      </c>
      <c r="I5">
        <v>60</v>
      </c>
      <c r="J5">
        <v>2</v>
      </c>
      <c r="K5">
        <v>7</v>
      </c>
      <c r="L5">
        <v>7</v>
      </c>
      <c r="M5">
        <v>1</v>
      </c>
      <c r="N5">
        <v>4</v>
      </c>
      <c r="O5">
        <v>1</v>
      </c>
      <c r="P5" s="9">
        <v>10</v>
      </c>
      <c r="Q5">
        <v>3</v>
      </c>
      <c r="R5">
        <v>3</v>
      </c>
      <c r="S5" t="s">
        <v>53</v>
      </c>
      <c r="T5" s="2">
        <v>44648</v>
      </c>
      <c r="U5" t="s">
        <v>35</v>
      </c>
      <c r="V5" t="s">
        <v>68</v>
      </c>
      <c r="W5" t="s">
        <v>38</v>
      </c>
      <c r="X5" t="s">
        <v>38</v>
      </c>
      <c r="Y5" t="s">
        <v>38</v>
      </c>
      <c r="Z5" t="s">
        <v>69</v>
      </c>
      <c r="AA5" t="s">
        <v>61</v>
      </c>
      <c r="AB5" t="s">
        <v>41</v>
      </c>
      <c r="AC5" t="s">
        <v>53</v>
      </c>
    </row>
    <row r="6" spans="1:29" x14ac:dyDescent="0.3">
      <c r="A6" t="s">
        <v>70</v>
      </c>
      <c r="B6" t="s">
        <v>71</v>
      </c>
      <c r="C6" t="s">
        <v>45</v>
      </c>
      <c r="D6" t="s">
        <v>72</v>
      </c>
      <c r="E6" t="s">
        <v>73</v>
      </c>
      <c r="F6" t="s">
        <v>46</v>
      </c>
      <c r="G6" s="6">
        <v>48.46</v>
      </c>
      <c r="H6">
        <v>44</v>
      </c>
      <c r="I6">
        <v>40</v>
      </c>
      <c r="J6">
        <v>2</v>
      </c>
      <c r="K6">
        <v>3</v>
      </c>
      <c r="L6">
        <v>2</v>
      </c>
      <c r="M6">
        <v>2</v>
      </c>
      <c r="N6">
        <v>1</v>
      </c>
      <c r="O6">
        <v>4</v>
      </c>
      <c r="P6" s="9">
        <v>2</v>
      </c>
      <c r="Q6">
        <v>1</v>
      </c>
      <c r="R6">
        <v>10</v>
      </c>
      <c r="S6" t="s">
        <v>49</v>
      </c>
      <c r="T6" s="2">
        <v>44656</v>
      </c>
      <c r="U6" t="s">
        <v>35</v>
      </c>
      <c r="V6" t="s">
        <v>36</v>
      </c>
      <c r="W6" t="s">
        <v>38</v>
      </c>
      <c r="X6" t="s">
        <v>37</v>
      </c>
      <c r="Y6" t="s">
        <v>37</v>
      </c>
      <c r="Z6" t="s">
        <v>74</v>
      </c>
      <c r="AA6" t="s">
        <v>40</v>
      </c>
      <c r="AB6" t="s">
        <v>41</v>
      </c>
      <c r="AC6" t="s">
        <v>42</v>
      </c>
    </row>
    <row r="7" spans="1:29" x14ac:dyDescent="0.3">
      <c r="A7" t="s">
        <v>75</v>
      </c>
      <c r="B7" t="s">
        <v>76</v>
      </c>
      <c r="C7" t="s">
        <v>77</v>
      </c>
      <c r="D7" t="s">
        <v>72</v>
      </c>
      <c r="E7" t="s">
        <v>78</v>
      </c>
      <c r="F7" t="s">
        <v>65</v>
      </c>
      <c r="G7" s="6">
        <v>462.18</v>
      </c>
      <c r="H7">
        <v>72</v>
      </c>
      <c r="I7">
        <v>70</v>
      </c>
      <c r="J7">
        <v>8</v>
      </c>
      <c r="K7">
        <v>2</v>
      </c>
      <c r="L7">
        <v>9</v>
      </c>
      <c r="M7">
        <v>1</v>
      </c>
      <c r="N7">
        <v>6</v>
      </c>
      <c r="O7">
        <v>7</v>
      </c>
      <c r="P7" s="9">
        <v>9</v>
      </c>
      <c r="Q7">
        <v>9</v>
      </c>
      <c r="R7">
        <v>6</v>
      </c>
      <c r="S7" t="s">
        <v>34</v>
      </c>
      <c r="T7" s="2">
        <v>44551</v>
      </c>
      <c r="U7" t="s">
        <v>79</v>
      </c>
      <c r="V7" t="s">
        <v>80</v>
      </c>
      <c r="W7" t="s">
        <v>38</v>
      </c>
      <c r="X7" t="s">
        <v>38</v>
      </c>
      <c r="Y7" t="s">
        <v>37</v>
      </c>
      <c r="Z7" t="s">
        <v>81</v>
      </c>
      <c r="AA7" t="s">
        <v>52</v>
      </c>
      <c r="AB7" t="s">
        <v>41</v>
      </c>
      <c r="AC7" t="s">
        <v>49</v>
      </c>
    </row>
    <row r="8" spans="1:29" x14ac:dyDescent="0.3">
      <c r="A8" t="s">
        <v>82</v>
      </c>
      <c r="B8" t="s">
        <v>83</v>
      </c>
      <c r="C8" t="s">
        <v>84</v>
      </c>
      <c r="D8" t="s">
        <v>66</v>
      </c>
      <c r="E8" t="s">
        <v>85</v>
      </c>
      <c r="F8" t="s">
        <v>65</v>
      </c>
      <c r="G8" s="6">
        <v>173.94</v>
      </c>
      <c r="H8">
        <v>55</v>
      </c>
      <c r="I8">
        <v>50</v>
      </c>
      <c r="J8">
        <v>8</v>
      </c>
      <c r="K8">
        <v>1</v>
      </c>
      <c r="L8">
        <v>1</v>
      </c>
      <c r="M8">
        <v>10</v>
      </c>
      <c r="N8">
        <v>2</v>
      </c>
      <c r="O8">
        <v>4</v>
      </c>
      <c r="P8" s="9">
        <v>7</v>
      </c>
      <c r="Q8">
        <v>4</v>
      </c>
      <c r="R8">
        <v>1</v>
      </c>
      <c r="S8" t="s">
        <v>42</v>
      </c>
      <c r="T8" s="2">
        <v>44843</v>
      </c>
      <c r="U8" t="s">
        <v>59</v>
      </c>
      <c r="V8" t="s">
        <v>68</v>
      </c>
      <c r="W8" t="s">
        <v>37</v>
      </c>
      <c r="X8" t="s">
        <v>38</v>
      </c>
      <c r="Y8" t="s">
        <v>37</v>
      </c>
      <c r="Z8" t="s">
        <v>86</v>
      </c>
      <c r="AA8" t="s">
        <v>52</v>
      </c>
      <c r="AB8" t="s">
        <v>35</v>
      </c>
      <c r="AC8" t="s">
        <v>49</v>
      </c>
    </row>
    <row r="9" spans="1:29" x14ac:dyDescent="0.3">
      <c r="A9" t="s">
        <v>87</v>
      </c>
      <c r="B9" t="s">
        <v>88</v>
      </c>
      <c r="C9" t="s">
        <v>89</v>
      </c>
      <c r="D9" t="s">
        <v>32</v>
      </c>
      <c r="E9" t="s">
        <v>90</v>
      </c>
      <c r="F9" t="s">
        <v>65</v>
      </c>
      <c r="G9" s="6">
        <v>147.04</v>
      </c>
      <c r="H9">
        <v>36</v>
      </c>
      <c r="I9">
        <v>30</v>
      </c>
      <c r="J9">
        <v>8</v>
      </c>
      <c r="K9">
        <v>10</v>
      </c>
      <c r="L9">
        <v>4</v>
      </c>
      <c r="M9">
        <v>1</v>
      </c>
      <c r="N9">
        <v>8</v>
      </c>
      <c r="O9">
        <v>1</v>
      </c>
      <c r="P9" s="9">
        <v>10</v>
      </c>
      <c r="Q9">
        <v>2</v>
      </c>
      <c r="R9">
        <v>3</v>
      </c>
      <c r="S9" t="s">
        <v>53</v>
      </c>
      <c r="T9" s="2">
        <v>45154</v>
      </c>
      <c r="U9" t="s">
        <v>59</v>
      </c>
      <c r="V9" t="s">
        <v>50</v>
      </c>
      <c r="W9" t="s">
        <v>37</v>
      </c>
      <c r="X9" t="s">
        <v>38</v>
      </c>
      <c r="Y9" t="s">
        <v>37</v>
      </c>
      <c r="Z9" t="s">
        <v>91</v>
      </c>
      <c r="AA9" t="s">
        <v>52</v>
      </c>
      <c r="AB9" t="s">
        <v>35</v>
      </c>
      <c r="AC9" t="s">
        <v>42</v>
      </c>
    </row>
    <row r="10" spans="1:29" x14ac:dyDescent="0.3">
      <c r="A10" t="s">
        <v>92</v>
      </c>
      <c r="B10" t="s">
        <v>93</v>
      </c>
      <c r="C10" t="s">
        <v>94</v>
      </c>
      <c r="D10" t="s">
        <v>32</v>
      </c>
      <c r="E10" t="s">
        <v>95</v>
      </c>
      <c r="F10" t="s">
        <v>31</v>
      </c>
      <c r="G10" s="6">
        <v>581.29999999999995</v>
      </c>
      <c r="H10">
        <v>54</v>
      </c>
      <c r="I10">
        <v>50</v>
      </c>
      <c r="J10">
        <v>3</v>
      </c>
      <c r="K10">
        <v>2</v>
      </c>
      <c r="L10">
        <v>2</v>
      </c>
      <c r="M10">
        <v>2</v>
      </c>
      <c r="N10">
        <v>4</v>
      </c>
      <c r="O10">
        <v>6</v>
      </c>
      <c r="P10" s="9">
        <v>1</v>
      </c>
      <c r="Q10">
        <v>7</v>
      </c>
      <c r="R10">
        <v>9</v>
      </c>
      <c r="S10" t="s">
        <v>49</v>
      </c>
      <c r="T10" s="2">
        <v>45376</v>
      </c>
      <c r="U10" t="s">
        <v>59</v>
      </c>
      <c r="V10" t="s">
        <v>36</v>
      </c>
      <c r="W10" t="s">
        <v>38</v>
      </c>
      <c r="X10" t="s">
        <v>38</v>
      </c>
      <c r="Y10" t="s">
        <v>38</v>
      </c>
      <c r="Z10" t="s">
        <v>96</v>
      </c>
      <c r="AA10" t="s">
        <v>97</v>
      </c>
      <c r="AB10" t="s">
        <v>41</v>
      </c>
      <c r="AC10" t="s">
        <v>53</v>
      </c>
    </row>
    <row r="11" spans="1:29" x14ac:dyDescent="0.3">
      <c r="A11" t="s">
        <v>98</v>
      </c>
      <c r="B11" t="s">
        <v>99</v>
      </c>
      <c r="C11" t="s">
        <v>56</v>
      </c>
      <c r="D11" t="s">
        <v>32</v>
      </c>
      <c r="E11" t="s">
        <v>100</v>
      </c>
      <c r="F11" t="s">
        <v>46</v>
      </c>
      <c r="G11" s="6">
        <v>184.97</v>
      </c>
      <c r="H11">
        <v>53</v>
      </c>
      <c r="I11">
        <v>50</v>
      </c>
      <c r="J11">
        <v>7</v>
      </c>
      <c r="K11">
        <v>7</v>
      </c>
      <c r="L11">
        <v>4</v>
      </c>
      <c r="M11">
        <v>4</v>
      </c>
      <c r="N11">
        <v>7</v>
      </c>
      <c r="O11">
        <v>3</v>
      </c>
      <c r="P11" s="9">
        <v>5</v>
      </c>
      <c r="Q11">
        <v>8</v>
      </c>
      <c r="R11">
        <v>9</v>
      </c>
      <c r="S11" t="s">
        <v>53</v>
      </c>
      <c r="T11" s="2">
        <v>44014</v>
      </c>
      <c r="U11" t="s">
        <v>79</v>
      </c>
      <c r="V11" t="s">
        <v>50</v>
      </c>
      <c r="W11" t="s">
        <v>38</v>
      </c>
      <c r="X11" t="s">
        <v>37</v>
      </c>
      <c r="Y11" t="s">
        <v>38</v>
      </c>
      <c r="Z11" t="s">
        <v>101</v>
      </c>
      <c r="AA11" t="s">
        <v>97</v>
      </c>
      <c r="AB11" t="s">
        <v>41</v>
      </c>
      <c r="AC11" t="s">
        <v>42</v>
      </c>
    </row>
    <row r="12" spans="1:29" x14ac:dyDescent="0.3">
      <c r="A12" t="s">
        <v>102</v>
      </c>
      <c r="B12" t="s">
        <v>103</v>
      </c>
      <c r="C12" t="s">
        <v>56</v>
      </c>
      <c r="D12" t="s">
        <v>32</v>
      </c>
      <c r="E12" t="s">
        <v>104</v>
      </c>
      <c r="F12" t="s">
        <v>31</v>
      </c>
      <c r="G12" s="6">
        <v>325.01</v>
      </c>
      <c r="H12">
        <v>19</v>
      </c>
      <c r="I12">
        <v>10</v>
      </c>
      <c r="J12">
        <v>9</v>
      </c>
      <c r="K12">
        <v>4</v>
      </c>
      <c r="L12">
        <v>4</v>
      </c>
      <c r="M12">
        <v>10</v>
      </c>
      <c r="N12">
        <v>9</v>
      </c>
      <c r="O12">
        <v>5</v>
      </c>
      <c r="P12" s="9">
        <v>7</v>
      </c>
      <c r="Q12">
        <v>10</v>
      </c>
      <c r="R12">
        <v>8</v>
      </c>
      <c r="S12" t="s">
        <v>34</v>
      </c>
      <c r="T12" s="2">
        <v>44306</v>
      </c>
      <c r="U12" t="s">
        <v>59</v>
      </c>
      <c r="V12" t="s">
        <v>50</v>
      </c>
      <c r="W12" t="s">
        <v>38</v>
      </c>
      <c r="X12" t="s">
        <v>38</v>
      </c>
      <c r="Y12" t="s">
        <v>38</v>
      </c>
      <c r="Z12" t="s">
        <v>105</v>
      </c>
      <c r="AA12" t="s">
        <v>40</v>
      </c>
      <c r="AB12" t="s">
        <v>41</v>
      </c>
      <c r="AC12" t="s">
        <v>34</v>
      </c>
    </row>
    <row r="13" spans="1:29" x14ac:dyDescent="0.3">
      <c r="A13" t="s">
        <v>106</v>
      </c>
      <c r="B13" t="s">
        <v>107</v>
      </c>
      <c r="C13" t="s">
        <v>108</v>
      </c>
      <c r="D13" t="s">
        <v>47</v>
      </c>
      <c r="E13" t="s">
        <v>109</v>
      </c>
      <c r="F13" t="s">
        <v>46</v>
      </c>
      <c r="G13" s="6">
        <v>219.93</v>
      </c>
      <c r="H13">
        <v>28</v>
      </c>
      <c r="I13">
        <v>20</v>
      </c>
      <c r="J13">
        <v>4</v>
      </c>
      <c r="K13">
        <v>7</v>
      </c>
      <c r="L13">
        <v>6</v>
      </c>
      <c r="M13">
        <v>3</v>
      </c>
      <c r="N13">
        <v>5</v>
      </c>
      <c r="O13">
        <v>8</v>
      </c>
      <c r="P13" s="9">
        <v>1</v>
      </c>
      <c r="Q13">
        <v>1</v>
      </c>
      <c r="R13">
        <v>4</v>
      </c>
      <c r="S13" t="s">
        <v>34</v>
      </c>
      <c r="T13" s="2">
        <v>44246</v>
      </c>
      <c r="U13" t="s">
        <v>59</v>
      </c>
      <c r="V13" t="s">
        <v>80</v>
      </c>
      <c r="W13" t="s">
        <v>38</v>
      </c>
      <c r="X13" t="s">
        <v>37</v>
      </c>
      <c r="Y13" t="s">
        <v>37</v>
      </c>
      <c r="Z13" t="s">
        <v>110</v>
      </c>
      <c r="AA13" t="s">
        <v>97</v>
      </c>
      <c r="AB13" t="s">
        <v>35</v>
      </c>
      <c r="AC13" t="s">
        <v>42</v>
      </c>
    </row>
    <row r="14" spans="1:29" x14ac:dyDescent="0.3">
      <c r="A14" t="s">
        <v>111</v>
      </c>
      <c r="B14" t="s">
        <v>112</v>
      </c>
      <c r="C14" t="s">
        <v>113</v>
      </c>
      <c r="D14" t="s">
        <v>66</v>
      </c>
      <c r="E14" t="s">
        <v>114</v>
      </c>
      <c r="F14" t="s">
        <v>46</v>
      </c>
      <c r="G14" s="6">
        <v>548.45000000000005</v>
      </c>
      <c r="H14">
        <v>73</v>
      </c>
      <c r="I14">
        <v>70</v>
      </c>
      <c r="J14">
        <v>5</v>
      </c>
      <c r="K14">
        <v>3</v>
      </c>
      <c r="L14">
        <v>2</v>
      </c>
      <c r="M14">
        <v>2</v>
      </c>
      <c r="N14">
        <v>1</v>
      </c>
      <c r="O14">
        <v>9</v>
      </c>
      <c r="P14" s="9">
        <v>5</v>
      </c>
      <c r="Q14">
        <v>8</v>
      </c>
      <c r="R14">
        <v>4</v>
      </c>
      <c r="S14" t="s">
        <v>53</v>
      </c>
      <c r="T14" s="2">
        <v>44680</v>
      </c>
      <c r="U14" t="s">
        <v>35</v>
      </c>
      <c r="V14" t="s">
        <v>36</v>
      </c>
      <c r="W14" t="s">
        <v>37</v>
      </c>
      <c r="X14" t="s">
        <v>37</v>
      </c>
      <c r="Y14" t="s">
        <v>38</v>
      </c>
      <c r="Z14" t="s">
        <v>115</v>
      </c>
      <c r="AA14" t="s">
        <v>61</v>
      </c>
      <c r="AB14" t="s">
        <v>116</v>
      </c>
      <c r="AC14" t="s">
        <v>34</v>
      </c>
    </row>
    <row r="15" spans="1:29" x14ac:dyDescent="0.3">
      <c r="A15" t="s">
        <v>117</v>
      </c>
      <c r="B15" t="s">
        <v>118</v>
      </c>
      <c r="C15" t="s">
        <v>119</v>
      </c>
      <c r="D15" t="s">
        <v>47</v>
      </c>
      <c r="E15" t="s">
        <v>120</v>
      </c>
      <c r="F15" t="s">
        <v>46</v>
      </c>
      <c r="G15" s="6">
        <v>400.41</v>
      </c>
      <c r="H15">
        <v>52</v>
      </c>
      <c r="I15">
        <v>50</v>
      </c>
      <c r="J15">
        <v>8</v>
      </c>
      <c r="K15">
        <v>5</v>
      </c>
      <c r="L15">
        <v>4</v>
      </c>
      <c r="M15">
        <v>1</v>
      </c>
      <c r="N15">
        <v>1</v>
      </c>
      <c r="O15">
        <v>3</v>
      </c>
      <c r="P15" s="9">
        <v>2</v>
      </c>
      <c r="Q15">
        <v>5</v>
      </c>
      <c r="R15">
        <v>6</v>
      </c>
      <c r="S15" t="s">
        <v>42</v>
      </c>
      <c r="T15" s="2">
        <v>44496</v>
      </c>
      <c r="U15" t="s">
        <v>59</v>
      </c>
      <c r="V15" t="s">
        <v>36</v>
      </c>
      <c r="W15" t="s">
        <v>37</v>
      </c>
      <c r="X15" t="s">
        <v>38</v>
      </c>
      <c r="Y15" t="s">
        <v>38</v>
      </c>
      <c r="Z15" t="s">
        <v>121</v>
      </c>
      <c r="AA15" t="s">
        <v>40</v>
      </c>
      <c r="AB15" t="s">
        <v>59</v>
      </c>
      <c r="AC15" t="s">
        <v>42</v>
      </c>
    </row>
    <row r="16" spans="1:29" x14ac:dyDescent="0.3">
      <c r="A16" t="s">
        <v>122</v>
      </c>
      <c r="B16" t="s">
        <v>123</v>
      </c>
      <c r="C16" t="s">
        <v>124</v>
      </c>
      <c r="D16" t="s">
        <v>47</v>
      </c>
      <c r="E16" t="s">
        <v>125</v>
      </c>
      <c r="F16" t="s">
        <v>65</v>
      </c>
      <c r="G16" s="6">
        <v>897.63</v>
      </c>
      <c r="H16">
        <v>74</v>
      </c>
      <c r="I16">
        <v>70</v>
      </c>
      <c r="J16">
        <v>1</v>
      </c>
      <c r="K16">
        <v>3</v>
      </c>
      <c r="L16">
        <v>8</v>
      </c>
      <c r="M16">
        <v>5</v>
      </c>
      <c r="N16">
        <v>7</v>
      </c>
      <c r="O16">
        <v>1</v>
      </c>
      <c r="P16" s="9">
        <v>8</v>
      </c>
      <c r="Q16">
        <v>2</v>
      </c>
      <c r="R16">
        <v>6</v>
      </c>
      <c r="S16" t="s">
        <v>49</v>
      </c>
      <c r="T16" s="2">
        <v>44589</v>
      </c>
      <c r="U16" t="s">
        <v>35</v>
      </c>
      <c r="V16" t="s">
        <v>50</v>
      </c>
      <c r="W16" t="s">
        <v>38</v>
      </c>
      <c r="X16" t="s">
        <v>37</v>
      </c>
      <c r="Y16" t="s">
        <v>38</v>
      </c>
      <c r="Z16" t="s">
        <v>126</v>
      </c>
      <c r="AA16" t="s">
        <v>40</v>
      </c>
      <c r="AB16" t="s">
        <v>116</v>
      </c>
      <c r="AC16" t="s">
        <v>53</v>
      </c>
    </row>
    <row r="17" spans="1:29" x14ac:dyDescent="0.3">
      <c r="A17" t="s">
        <v>127</v>
      </c>
      <c r="B17" t="s">
        <v>128</v>
      </c>
      <c r="C17" t="s">
        <v>129</v>
      </c>
      <c r="D17" t="s">
        <v>66</v>
      </c>
      <c r="E17" t="s">
        <v>130</v>
      </c>
      <c r="F17" t="s">
        <v>46</v>
      </c>
      <c r="G17" s="6">
        <v>125.2</v>
      </c>
      <c r="H17">
        <v>23</v>
      </c>
      <c r="I17">
        <v>20</v>
      </c>
      <c r="J17">
        <v>5</v>
      </c>
      <c r="K17">
        <v>6</v>
      </c>
      <c r="L17">
        <v>8</v>
      </c>
      <c r="M17">
        <v>4</v>
      </c>
      <c r="N17">
        <v>3</v>
      </c>
      <c r="O17">
        <v>5</v>
      </c>
      <c r="P17" s="9">
        <v>1</v>
      </c>
      <c r="Q17">
        <v>6</v>
      </c>
      <c r="R17">
        <v>6</v>
      </c>
      <c r="S17" t="s">
        <v>49</v>
      </c>
      <c r="T17" s="2">
        <v>44750</v>
      </c>
      <c r="U17" t="s">
        <v>59</v>
      </c>
      <c r="V17" t="s">
        <v>36</v>
      </c>
      <c r="W17" t="s">
        <v>37</v>
      </c>
      <c r="X17" t="s">
        <v>37</v>
      </c>
      <c r="Y17" t="s">
        <v>37</v>
      </c>
      <c r="Z17" t="s">
        <v>131</v>
      </c>
      <c r="AA17" t="s">
        <v>52</v>
      </c>
      <c r="AB17" t="s">
        <v>41</v>
      </c>
      <c r="AC17" t="s">
        <v>42</v>
      </c>
    </row>
    <row r="18" spans="1:29" x14ac:dyDescent="0.3">
      <c r="A18" t="s">
        <v>132</v>
      </c>
      <c r="B18" t="s">
        <v>133</v>
      </c>
      <c r="C18" t="s">
        <v>134</v>
      </c>
      <c r="D18" t="s">
        <v>72</v>
      </c>
      <c r="E18" t="s">
        <v>135</v>
      </c>
      <c r="F18" t="s">
        <v>31</v>
      </c>
      <c r="G18" s="6">
        <v>822.96</v>
      </c>
      <c r="H18">
        <v>63</v>
      </c>
      <c r="I18">
        <v>60</v>
      </c>
      <c r="J18">
        <v>8</v>
      </c>
      <c r="K18">
        <v>8</v>
      </c>
      <c r="L18">
        <v>9</v>
      </c>
      <c r="M18">
        <v>5</v>
      </c>
      <c r="N18">
        <v>5</v>
      </c>
      <c r="O18">
        <v>6</v>
      </c>
      <c r="P18" s="9">
        <v>6</v>
      </c>
      <c r="Q18">
        <v>4</v>
      </c>
      <c r="R18">
        <v>7</v>
      </c>
      <c r="S18" t="s">
        <v>53</v>
      </c>
      <c r="T18" s="2">
        <v>44417</v>
      </c>
      <c r="U18" t="s">
        <v>59</v>
      </c>
      <c r="V18" t="s">
        <v>50</v>
      </c>
      <c r="W18" t="s">
        <v>37</v>
      </c>
      <c r="X18" t="s">
        <v>38</v>
      </c>
      <c r="Y18" t="s">
        <v>38</v>
      </c>
      <c r="Z18" t="s">
        <v>136</v>
      </c>
      <c r="AA18" t="s">
        <v>52</v>
      </c>
      <c r="AB18" t="s">
        <v>41</v>
      </c>
      <c r="AC18" t="s">
        <v>42</v>
      </c>
    </row>
    <row r="19" spans="1:29" x14ac:dyDescent="0.3">
      <c r="A19" t="s">
        <v>137</v>
      </c>
      <c r="B19" t="s">
        <v>138</v>
      </c>
      <c r="C19" t="s">
        <v>139</v>
      </c>
      <c r="D19" t="s">
        <v>66</v>
      </c>
      <c r="E19" t="s">
        <v>140</v>
      </c>
      <c r="F19" t="s">
        <v>65</v>
      </c>
      <c r="G19" s="6">
        <v>336.81</v>
      </c>
      <c r="H19">
        <v>61</v>
      </c>
      <c r="I19">
        <v>60</v>
      </c>
      <c r="J19">
        <v>1</v>
      </c>
      <c r="K19">
        <v>3</v>
      </c>
      <c r="L19">
        <v>8</v>
      </c>
      <c r="M19">
        <v>3</v>
      </c>
      <c r="N19">
        <v>5</v>
      </c>
      <c r="O19">
        <v>3</v>
      </c>
      <c r="P19" s="9">
        <v>1</v>
      </c>
      <c r="Q19">
        <v>10</v>
      </c>
      <c r="R19">
        <v>4</v>
      </c>
      <c r="S19" t="s">
        <v>53</v>
      </c>
      <c r="T19" s="2">
        <v>43927</v>
      </c>
      <c r="U19" t="s">
        <v>35</v>
      </c>
      <c r="V19" t="s">
        <v>68</v>
      </c>
      <c r="W19" t="s">
        <v>38</v>
      </c>
      <c r="X19" t="s">
        <v>37</v>
      </c>
      <c r="Y19" t="s">
        <v>37</v>
      </c>
      <c r="Z19" t="s">
        <v>141</v>
      </c>
      <c r="AA19" t="s">
        <v>40</v>
      </c>
      <c r="AB19" t="s">
        <v>41</v>
      </c>
      <c r="AC19" t="s">
        <v>42</v>
      </c>
    </row>
    <row r="20" spans="1:29" x14ac:dyDescent="0.3">
      <c r="A20" t="s">
        <v>142</v>
      </c>
      <c r="B20" t="s">
        <v>143</v>
      </c>
      <c r="C20" t="s">
        <v>144</v>
      </c>
      <c r="D20" t="s">
        <v>66</v>
      </c>
      <c r="E20" t="s">
        <v>145</v>
      </c>
      <c r="F20" t="s">
        <v>65</v>
      </c>
      <c r="G20" s="6">
        <v>236.19</v>
      </c>
      <c r="H20">
        <v>18</v>
      </c>
      <c r="I20">
        <v>10</v>
      </c>
      <c r="J20">
        <v>8</v>
      </c>
      <c r="K20">
        <v>7</v>
      </c>
      <c r="L20">
        <v>3</v>
      </c>
      <c r="M20">
        <v>10</v>
      </c>
      <c r="N20">
        <v>4</v>
      </c>
      <c r="O20">
        <v>7</v>
      </c>
      <c r="P20" s="9">
        <v>1</v>
      </c>
      <c r="Q20">
        <v>10</v>
      </c>
      <c r="R20">
        <v>1</v>
      </c>
      <c r="S20" t="s">
        <v>53</v>
      </c>
      <c r="T20" s="2">
        <v>44889</v>
      </c>
      <c r="U20" t="s">
        <v>35</v>
      </c>
      <c r="V20" t="s">
        <v>36</v>
      </c>
      <c r="W20" t="s">
        <v>37</v>
      </c>
      <c r="X20" t="s">
        <v>38</v>
      </c>
      <c r="Y20" t="s">
        <v>37</v>
      </c>
      <c r="Z20" t="s">
        <v>146</v>
      </c>
      <c r="AA20" t="s">
        <v>61</v>
      </c>
      <c r="AB20" t="s">
        <v>59</v>
      </c>
      <c r="AC20" t="s">
        <v>53</v>
      </c>
    </row>
    <row r="21" spans="1:29" x14ac:dyDescent="0.3">
      <c r="A21" t="s">
        <v>147</v>
      </c>
      <c r="B21" t="s">
        <v>148</v>
      </c>
      <c r="C21" t="s">
        <v>149</v>
      </c>
      <c r="D21" t="s">
        <v>66</v>
      </c>
      <c r="E21" t="s">
        <v>150</v>
      </c>
      <c r="F21" t="s">
        <v>46</v>
      </c>
      <c r="G21" s="6">
        <v>421.85</v>
      </c>
      <c r="H21">
        <v>20</v>
      </c>
      <c r="I21">
        <v>20</v>
      </c>
      <c r="J21">
        <v>1</v>
      </c>
      <c r="K21">
        <v>10</v>
      </c>
      <c r="L21">
        <v>5</v>
      </c>
      <c r="M21">
        <v>6</v>
      </c>
      <c r="N21">
        <v>1</v>
      </c>
      <c r="O21">
        <v>8</v>
      </c>
      <c r="P21" s="9">
        <v>6</v>
      </c>
      <c r="Q21">
        <v>5</v>
      </c>
      <c r="R21">
        <v>6</v>
      </c>
      <c r="S21" t="s">
        <v>34</v>
      </c>
      <c r="T21" s="2">
        <v>44229</v>
      </c>
      <c r="U21" t="s">
        <v>79</v>
      </c>
      <c r="V21" t="s">
        <v>68</v>
      </c>
      <c r="W21" t="s">
        <v>37</v>
      </c>
      <c r="X21" t="s">
        <v>38</v>
      </c>
      <c r="Y21" t="s">
        <v>37</v>
      </c>
      <c r="Z21" t="s">
        <v>151</v>
      </c>
      <c r="AA21" t="s">
        <v>61</v>
      </c>
      <c r="AB21" t="s">
        <v>35</v>
      </c>
      <c r="AC21" t="s">
        <v>34</v>
      </c>
    </row>
    <row r="22" spans="1:29" x14ac:dyDescent="0.3">
      <c r="A22" t="s">
        <v>152</v>
      </c>
      <c r="B22" t="s">
        <v>153</v>
      </c>
      <c r="C22" t="s">
        <v>134</v>
      </c>
      <c r="D22" t="s">
        <v>32</v>
      </c>
      <c r="E22" t="s">
        <v>154</v>
      </c>
      <c r="F22" t="s">
        <v>65</v>
      </c>
      <c r="G22" s="6">
        <v>563.11</v>
      </c>
      <c r="H22">
        <v>19</v>
      </c>
      <c r="I22">
        <v>10</v>
      </c>
      <c r="J22">
        <v>3</v>
      </c>
      <c r="K22">
        <v>5</v>
      </c>
      <c r="L22">
        <v>2</v>
      </c>
      <c r="M22">
        <v>7</v>
      </c>
      <c r="N22">
        <v>8</v>
      </c>
      <c r="O22">
        <v>6</v>
      </c>
      <c r="P22" s="9">
        <v>10</v>
      </c>
      <c r="Q22">
        <v>2</v>
      </c>
      <c r="R22">
        <v>6</v>
      </c>
      <c r="S22" t="s">
        <v>42</v>
      </c>
      <c r="T22" s="2">
        <v>45113</v>
      </c>
      <c r="U22" t="s">
        <v>59</v>
      </c>
      <c r="V22" t="s">
        <v>68</v>
      </c>
      <c r="W22" t="s">
        <v>38</v>
      </c>
      <c r="X22" t="s">
        <v>38</v>
      </c>
      <c r="Y22" t="s">
        <v>37</v>
      </c>
      <c r="Z22" t="s">
        <v>155</v>
      </c>
      <c r="AA22" t="s">
        <v>40</v>
      </c>
      <c r="AB22" t="s">
        <v>41</v>
      </c>
      <c r="AC22" t="s">
        <v>34</v>
      </c>
    </row>
    <row r="23" spans="1:29" x14ac:dyDescent="0.3">
      <c r="A23" t="s">
        <v>156</v>
      </c>
      <c r="B23" t="s">
        <v>157</v>
      </c>
      <c r="C23" t="s">
        <v>108</v>
      </c>
      <c r="D23" t="s">
        <v>66</v>
      </c>
      <c r="E23" t="s">
        <v>158</v>
      </c>
      <c r="F23" t="s">
        <v>31</v>
      </c>
      <c r="G23" s="6">
        <v>847.03</v>
      </c>
      <c r="H23">
        <v>31</v>
      </c>
      <c r="I23">
        <v>30</v>
      </c>
      <c r="J23">
        <v>4</v>
      </c>
      <c r="K23">
        <v>1</v>
      </c>
      <c r="L23">
        <v>7</v>
      </c>
      <c r="M23">
        <v>1</v>
      </c>
      <c r="N23">
        <v>4</v>
      </c>
      <c r="O23">
        <v>9</v>
      </c>
      <c r="P23" s="9">
        <v>7</v>
      </c>
      <c r="Q23">
        <v>1</v>
      </c>
      <c r="R23">
        <v>5</v>
      </c>
      <c r="S23" t="s">
        <v>34</v>
      </c>
      <c r="T23" s="2">
        <v>45401</v>
      </c>
      <c r="U23" t="s">
        <v>79</v>
      </c>
      <c r="V23" t="s">
        <v>50</v>
      </c>
      <c r="W23" t="s">
        <v>37</v>
      </c>
      <c r="X23" t="s">
        <v>37</v>
      </c>
      <c r="Y23" t="s">
        <v>37</v>
      </c>
      <c r="Z23" t="s">
        <v>159</v>
      </c>
      <c r="AA23" t="s">
        <v>52</v>
      </c>
      <c r="AB23" t="s">
        <v>41</v>
      </c>
      <c r="AC23" t="s">
        <v>53</v>
      </c>
    </row>
    <row r="24" spans="1:29" x14ac:dyDescent="0.3">
      <c r="A24" t="s">
        <v>160</v>
      </c>
      <c r="B24" t="s">
        <v>161</v>
      </c>
      <c r="C24" t="s">
        <v>162</v>
      </c>
      <c r="D24" t="s">
        <v>47</v>
      </c>
      <c r="E24" t="s">
        <v>163</v>
      </c>
      <c r="F24" t="s">
        <v>46</v>
      </c>
      <c r="G24" s="6">
        <v>907.93</v>
      </c>
      <c r="H24">
        <v>71</v>
      </c>
      <c r="I24">
        <v>70</v>
      </c>
      <c r="J24">
        <v>9</v>
      </c>
      <c r="K24">
        <v>4</v>
      </c>
      <c r="L24">
        <v>9</v>
      </c>
      <c r="M24">
        <v>5</v>
      </c>
      <c r="N24">
        <v>1</v>
      </c>
      <c r="O24">
        <v>6</v>
      </c>
      <c r="P24" s="9">
        <v>10</v>
      </c>
      <c r="Q24">
        <v>6</v>
      </c>
      <c r="R24">
        <v>2</v>
      </c>
      <c r="S24" t="s">
        <v>42</v>
      </c>
      <c r="T24" s="2">
        <v>44512</v>
      </c>
      <c r="U24" t="s">
        <v>35</v>
      </c>
      <c r="V24" t="s">
        <v>50</v>
      </c>
      <c r="W24" t="s">
        <v>38</v>
      </c>
      <c r="X24" t="s">
        <v>38</v>
      </c>
      <c r="Y24" t="s">
        <v>38</v>
      </c>
      <c r="Z24" t="s">
        <v>164</v>
      </c>
      <c r="AA24" t="s">
        <v>61</v>
      </c>
      <c r="AB24" t="s">
        <v>35</v>
      </c>
      <c r="AC24" t="s">
        <v>42</v>
      </c>
    </row>
    <row r="25" spans="1:29" x14ac:dyDescent="0.3">
      <c r="A25" t="s">
        <v>165</v>
      </c>
      <c r="B25" t="s">
        <v>166</v>
      </c>
      <c r="C25" t="s">
        <v>30</v>
      </c>
      <c r="D25" t="s">
        <v>72</v>
      </c>
      <c r="E25" t="s">
        <v>167</v>
      </c>
      <c r="F25" t="s">
        <v>31</v>
      </c>
      <c r="G25" s="6">
        <v>887.63</v>
      </c>
      <c r="H25">
        <v>70</v>
      </c>
      <c r="I25">
        <v>70</v>
      </c>
      <c r="J25">
        <v>4</v>
      </c>
      <c r="K25">
        <v>10</v>
      </c>
      <c r="L25">
        <v>1</v>
      </c>
      <c r="M25">
        <v>10</v>
      </c>
      <c r="N25">
        <v>10</v>
      </c>
      <c r="O25">
        <v>4</v>
      </c>
      <c r="P25" s="9">
        <v>2</v>
      </c>
      <c r="Q25">
        <v>8</v>
      </c>
      <c r="R25">
        <v>2</v>
      </c>
      <c r="S25" t="s">
        <v>42</v>
      </c>
      <c r="T25" s="2">
        <v>44960</v>
      </c>
      <c r="U25" t="s">
        <v>35</v>
      </c>
      <c r="V25" t="s">
        <v>50</v>
      </c>
      <c r="W25" t="s">
        <v>38</v>
      </c>
      <c r="X25" t="s">
        <v>38</v>
      </c>
      <c r="Y25" t="s">
        <v>38</v>
      </c>
      <c r="Z25" t="s">
        <v>168</v>
      </c>
      <c r="AA25" t="s">
        <v>52</v>
      </c>
      <c r="AB25" t="s">
        <v>116</v>
      </c>
      <c r="AC25" t="s">
        <v>49</v>
      </c>
    </row>
    <row r="26" spans="1:29" x14ac:dyDescent="0.3">
      <c r="A26" t="s">
        <v>169</v>
      </c>
      <c r="B26" t="s">
        <v>170</v>
      </c>
      <c r="C26" t="s">
        <v>108</v>
      </c>
      <c r="D26" t="s">
        <v>66</v>
      </c>
      <c r="E26" t="s">
        <v>171</v>
      </c>
      <c r="F26" t="s">
        <v>65</v>
      </c>
      <c r="G26" s="6">
        <v>564.65</v>
      </c>
      <c r="H26">
        <v>73</v>
      </c>
      <c r="I26">
        <v>70</v>
      </c>
      <c r="J26">
        <v>9</v>
      </c>
      <c r="K26">
        <v>9</v>
      </c>
      <c r="L26">
        <v>1</v>
      </c>
      <c r="M26">
        <v>9</v>
      </c>
      <c r="N26">
        <v>6</v>
      </c>
      <c r="O26">
        <v>6</v>
      </c>
      <c r="P26" s="9">
        <v>8</v>
      </c>
      <c r="Q26">
        <v>4</v>
      </c>
      <c r="R26">
        <v>10</v>
      </c>
      <c r="S26" t="s">
        <v>34</v>
      </c>
      <c r="T26" s="2">
        <v>44408</v>
      </c>
      <c r="U26" t="s">
        <v>79</v>
      </c>
      <c r="V26" t="s">
        <v>50</v>
      </c>
      <c r="W26" t="s">
        <v>38</v>
      </c>
      <c r="X26" t="s">
        <v>38</v>
      </c>
      <c r="Y26" t="s">
        <v>38</v>
      </c>
      <c r="Z26" t="s">
        <v>172</v>
      </c>
      <c r="AA26" t="s">
        <v>52</v>
      </c>
      <c r="AB26" t="s">
        <v>116</v>
      </c>
      <c r="AC26" t="s">
        <v>53</v>
      </c>
    </row>
    <row r="27" spans="1:29" x14ac:dyDescent="0.3">
      <c r="A27" t="s">
        <v>173</v>
      </c>
      <c r="B27" t="s">
        <v>174</v>
      </c>
      <c r="C27" t="s">
        <v>175</v>
      </c>
      <c r="D27" t="s">
        <v>72</v>
      </c>
      <c r="E27" t="s">
        <v>176</v>
      </c>
      <c r="F27" t="s">
        <v>65</v>
      </c>
      <c r="G27" s="6">
        <v>731.48</v>
      </c>
      <c r="H27">
        <v>28</v>
      </c>
      <c r="I27">
        <v>20</v>
      </c>
      <c r="J27">
        <v>4</v>
      </c>
      <c r="K27">
        <v>5</v>
      </c>
      <c r="L27">
        <v>4</v>
      </c>
      <c r="M27">
        <v>9</v>
      </c>
      <c r="N27">
        <v>8</v>
      </c>
      <c r="O27">
        <v>1</v>
      </c>
      <c r="P27" s="9">
        <v>8</v>
      </c>
      <c r="Q27">
        <v>6</v>
      </c>
      <c r="R27">
        <v>3</v>
      </c>
      <c r="S27" t="s">
        <v>49</v>
      </c>
      <c r="T27" s="2">
        <v>45306</v>
      </c>
      <c r="U27" t="s">
        <v>59</v>
      </c>
      <c r="V27" t="s">
        <v>50</v>
      </c>
      <c r="W27" t="s">
        <v>37</v>
      </c>
      <c r="X27" t="s">
        <v>38</v>
      </c>
      <c r="Y27" t="s">
        <v>38</v>
      </c>
      <c r="Z27" t="s">
        <v>177</v>
      </c>
      <c r="AA27" t="s">
        <v>52</v>
      </c>
      <c r="AB27" t="s">
        <v>59</v>
      </c>
      <c r="AC27" t="s">
        <v>34</v>
      </c>
    </row>
    <row r="28" spans="1:29" x14ac:dyDescent="0.3">
      <c r="A28" t="s">
        <v>178</v>
      </c>
      <c r="B28" t="s">
        <v>179</v>
      </c>
      <c r="C28" t="s">
        <v>180</v>
      </c>
      <c r="D28" t="s">
        <v>72</v>
      </c>
      <c r="E28" t="s">
        <v>181</v>
      </c>
      <c r="F28" t="s">
        <v>46</v>
      </c>
      <c r="G28" s="6">
        <v>468.06</v>
      </c>
      <c r="H28">
        <v>69</v>
      </c>
      <c r="I28">
        <v>60</v>
      </c>
      <c r="J28">
        <v>5</v>
      </c>
      <c r="K28">
        <v>8</v>
      </c>
      <c r="L28">
        <v>8</v>
      </c>
      <c r="M28">
        <v>2</v>
      </c>
      <c r="N28">
        <v>1</v>
      </c>
      <c r="O28">
        <v>6</v>
      </c>
      <c r="P28" s="9">
        <v>9</v>
      </c>
      <c r="Q28">
        <v>7</v>
      </c>
      <c r="R28">
        <v>8</v>
      </c>
      <c r="S28" t="s">
        <v>34</v>
      </c>
      <c r="T28" s="2">
        <v>45466</v>
      </c>
      <c r="U28" t="s">
        <v>79</v>
      </c>
      <c r="V28" t="s">
        <v>50</v>
      </c>
      <c r="W28" t="s">
        <v>37</v>
      </c>
      <c r="X28" t="s">
        <v>38</v>
      </c>
      <c r="Y28" t="s">
        <v>38</v>
      </c>
      <c r="Z28" t="s">
        <v>182</v>
      </c>
      <c r="AA28" t="s">
        <v>61</v>
      </c>
      <c r="AB28" t="s">
        <v>116</v>
      </c>
      <c r="AC28" t="s">
        <v>53</v>
      </c>
    </row>
    <row r="29" spans="1:29" x14ac:dyDescent="0.3">
      <c r="A29" t="s">
        <v>183</v>
      </c>
      <c r="B29" t="s">
        <v>184</v>
      </c>
      <c r="C29" t="s">
        <v>185</v>
      </c>
      <c r="D29" t="s">
        <v>47</v>
      </c>
      <c r="E29" t="s">
        <v>186</v>
      </c>
      <c r="F29" t="s">
        <v>46</v>
      </c>
      <c r="G29" s="6">
        <v>290.31</v>
      </c>
      <c r="H29">
        <v>49</v>
      </c>
      <c r="I29">
        <v>40</v>
      </c>
      <c r="J29">
        <v>9</v>
      </c>
      <c r="K29">
        <v>3</v>
      </c>
      <c r="L29">
        <v>4</v>
      </c>
      <c r="M29">
        <v>6</v>
      </c>
      <c r="N29">
        <v>10</v>
      </c>
      <c r="O29">
        <v>4</v>
      </c>
      <c r="P29" s="9">
        <v>6</v>
      </c>
      <c r="Q29">
        <v>5</v>
      </c>
      <c r="R29">
        <v>8</v>
      </c>
      <c r="S29" t="s">
        <v>34</v>
      </c>
      <c r="T29" s="2">
        <v>45012</v>
      </c>
      <c r="U29" t="s">
        <v>59</v>
      </c>
      <c r="V29" t="s">
        <v>80</v>
      </c>
      <c r="W29" t="s">
        <v>37</v>
      </c>
      <c r="X29" t="s">
        <v>37</v>
      </c>
      <c r="Y29" t="s">
        <v>37</v>
      </c>
      <c r="Z29" t="s">
        <v>187</v>
      </c>
      <c r="AA29" t="s">
        <v>97</v>
      </c>
      <c r="AB29" t="s">
        <v>116</v>
      </c>
      <c r="AC29" t="s">
        <v>34</v>
      </c>
    </row>
    <row r="30" spans="1:29" x14ac:dyDescent="0.3">
      <c r="A30" t="s">
        <v>188</v>
      </c>
      <c r="B30" t="s">
        <v>189</v>
      </c>
      <c r="C30" t="s">
        <v>190</v>
      </c>
      <c r="D30" t="s">
        <v>32</v>
      </c>
      <c r="E30" t="s">
        <v>191</v>
      </c>
      <c r="F30" t="s">
        <v>31</v>
      </c>
      <c r="G30" s="6">
        <v>456.6</v>
      </c>
      <c r="H30">
        <v>31</v>
      </c>
      <c r="I30">
        <v>30</v>
      </c>
      <c r="J30">
        <v>7</v>
      </c>
      <c r="K30">
        <v>5</v>
      </c>
      <c r="L30">
        <v>1</v>
      </c>
      <c r="M30">
        <v>1</v>
      </c>
      <c r="N30">
        <v>8</v>
      </c>
      <c r="O30">
        <v>4</v>
      </c>
      <c r="P30" s="9">
        <v>3</v>
      </c>
      <c r="Q30">
        <v>9</v>
      </c>
      <c r="R30">
        <v>4</v>
      </c>
      <c r="S30" t="s">
        <v>49</v>
      </c>
      <c r="T30" s="2">
        <v>45284</v>
      </c>
      <c r="U30" t="s">
        <v>59</v>
      </c>
      <c r="V30" t="s">
        <v>80</v>
      </c>
      <c r="W30" t="s">
        <v>38</v>
      </c>
      <c r="X30" t="s">
        <v>38</v>
      </c>
      <c r="Y30" t="s">
        <v>37</v>
      </c>
      <c r="Z30" t="s">
        <v>192</v>
      </c>
      <c r="AA30" t="s">
        <v>97</v>
      </c>
      <c r="AB30" t="s">
        <v>41</v>
      </c>
      <c r="AC30" t="s">
        <v>42</v>
      </c>
    </row>
    <row r="31" spans="1:29" x14ac:dyDescent="0.3">
      <c r="A31" t="s">
        <v>193</v>
      </c>
      <c r="B31" t="s">
        <v>194</v>
      </c>
      <c r="C31" t="s">
        <v>119</v>
      </c>
      <c r="D31" t="s">
        <v>32</v>
      </c>
      <c r="E31" t="s">
        <v>195</v>
      </c>
      <c r="F31" t="s">
        <v>31</v>
      </c>
      <c r="G31" s="6">
        <v>834.11</v>
      </c>
      <c r="H31">
        <v>65</v>
      </c>
      <c r="I31">
        <v>60</v>
      </c>
      <c r="J31">
        <v>6</v>
      </c>
      <c r="K31">
        <v>1</v>
      </c>
      <c r="L31">
        <v>6</v>
      </c>
      <c r="M31">
        <v>2</v>
      </c>
      <c r="N31">
        <v>2</v>
      </c>
      <c r="O31">
        <v>1</v>
      </c>
      <c r="P31" s="9">
        <v>1</v>
      </c>
      <c r="Q31">
        <v>2</v>
      </c>
      <c r="R31">
        <v>2</v>
      </c>
      <c r="S31" t="s">
        <v>53</v>
      </c>
      <c r="T31" s="2">
        <v>44055</v>
      </c>
      <c r="U31" t="s">
        <v>79</v>
      </c>
      <c r="V31" t="s">
        <v>36</v>
      </c>
      <c r="W31" t="s">
        <v>37</v>
      </c>
      <c r="X31" t="s">
        <v>37</v>
      </c>
      <c r="Y31" t="s">
        <v>38</v>
      </c>
      <c r="Z31" t="s">
        <v>196</v>
      </c>
      <c r="AA31" t="s">
        <v>97</v>
      </c>
      <c r="AB31" t="s">
        <v>41</v>
      </c>
      <c r="AC31" t="s">
        <v>49</v>
      </c>
    </row>
    <row r="32" spans="1:29" x14ac:dyDescent="0.3">
      <c r="A32" t="s">
        <v>197</v>
      </c>
      <c r="B32" t="s">
        <v>198</v>
      </c>
      <c r="C32" t="s">
        <v>199</v>
      </c>
      <c r="D32" t="s">
        <v>66</v>
      </c>
      <c r="E32" t="s">
        <v>200</v>
      </c>
      <c r="F32" t="s">
        <v>31</v>
      </c>
      <c r="G32" s="6">
        <v>21.9</v>
      </c>
      <c r="H32">
        <v>33</v>
      </c>
      <c r="I32">
        <v>30</v>
      </c>
      <c r="J32">
        <v>5</v>
      </c>
      <c r="K32">
        <v>5</v>
      </c>
      <c r="L32">
        <v>5</v>
      </c>
      <c r="M32">
        <v>8</v>
      </c>
      <c r="N32">
        <v>6</v>
      </c>
      <c r="O32">
        <v>8</v>
      </c>
      <c r="P32" s="9">
        <v>2</v>
      </c>
      <c r="Q32">
        <v>2</v>
      </c>
      <c r="R32">
        <v>7</v>
      </c>
      <c r="S32" t="s">
        <v>53</v>
      </c>
      <c r="T32" s="2">
        <v>44609</v>
      </c>
      <c r="U32" t="s">
        <v>35</v>
      </c>
      <c r="V32" t="s">
        <v>68</v>
      </c>
      <c r="W32" t="s">
        <v>38</v>
      </c>
      <c r="X32" t="s">
        <v>37</v>
      </c>
      <c r="Y32" t="s">
        <v>38</v>
      </c>
      <c r="Z32" t="s">
        <v>201</v>
      </c>
      <c r="AA32" t="s">
        <v>97</v>
      </c>
      <c r="AB32" t="s">
        <v>41</v>
      </c>
      <c r="AC32" t="s">
        <v>34</v>
      </c>
    </row>
    <row r="33" spans="1:29" x14ac:dyDescent="0.3">
      <c r="A33" t="s">
        <v>202</v>
      </c>
      <c r="B33" t="s">
        <v>203</v>
      </c>
      <c r="C33" t="s">
        <v>144</v>
      </c>
      <c r="D33" t="s">
        <v>66</v>
      </c>
      <c r="E33" t="s">
        <v>204</v>
      </c>
      <c r="F33" t="s">
        <v>31</v>
      </c>
      <c r="G33" s="6">
        <v>589.67999999999995</v>
      </c>
      <c r="H33">
        <v>70</v>
      </c>
      <c r="I33">
        <v>70</v>
      </c>
      <c r="J33">
        <v>9</v>
      </c>
      <c r="K33">
        <v>7</v>
      </c>
      <c r="L33">
        <v>2</v>
      </c>
      <c r="M33">
        <v>3</v>
      </c>
      <c r="N33">
        <v>10</v>
      </c>
      <c r="O33">
        <v>10</v>
      </c>
      <c r="P33" s="9">
        <v>3</v>
      </c>
      <c r="Q33">
        <v>5</v>
      </c>
      <c r="R33">
        <v>1</v>
      </c>
      <c r="S33" t="s">
        <v>34</v>
      </c>
      <c r="T33" s="2">
        <v>44123</v>
      </c>
      <c r="U33" t="s">
        <v>59</v>
      </c>
      <c r="V33" t="s">
        <v>36</v>
      </c>
      <c r="W33" t="s">
        <v>38</v>
      </c>
      <c r="X33" t="s">
        <v>38</v>
      </c>
      <c r="Y33" t="s">
        <v>37</v>
      </c>
      <c r="Z33" t="s">
        <v>205</v>
      </c>
      <c r="AA33" t="s">
        <v>61</v>
      </c>
      <c r="AB33" t="s">
        <v>41</v>
      </c>
      <c r="AC33" t="s">
        <v>53</v>
      </c>
    </row>
    <row r="34" spans="1:29" x14ac:dyDescent="0.3">
      <c r="A34" t="s">
        <v>206</v>
      </c>
      <c r="B34" t="s">
        <v>207</v>
      </c>
      <c r="C34" t="s">
        <v>149</v>
      </c>
      <c r="D34" t="s">
        <v>72</v>
      </c>
      <c r="E34" t="s">
        <v>208</v>
      </c>
      <c r="F34" t="s">
        <v>46</v>
      </c>
      <c r="G34" s="6">
        <v>679.6</v>
      </c>
      <c r="H34">
        <v>48</v>
      </c>
      <c r="I34">
        <v>40</v>
      </c>
      <c r="J34">
        <v>3</v>
      </c>
      <c r="K34">
        <v>6</v>
      </c>
      <c r="L34">
        <v>7</v>
      </c>
      <c r="M34">
        <v>8</v>
      </c>
      <c r="N34">
        <v>9</v>
      </c>
      <c r="O34">
        <v>3</v>
      </c>
      <c r="P34" s="9">
        <v>3</v>
      </c>
      <c r="Q34">
        <v>9</v>
      </c>
      <c r="R34">
        <v>9</v>
      </c>
      <c r="S34" t="s">
        <v>49</v>
      </c>
      <c r="T34" s="2">
        <v>45419</v>
      </c>
      <c r="U34" t="s">
        <v>35</v>
      </c>
      <c r="V34" t="s">
        <v>50</v>
      </c>
      <c r="W34" t="s">
        <v>38</v>
      </c>
      <c r="X34" t="s">
        <v>37</v>
      </c>
      <c r="Y34" t="s">
        <v>38</v>
      </c>
      <c r="Z34" t="s">
        <v>209</v>
      </c>
      <c r="AA34" t="s">
        <v>61</v>
      </c>
      <c r="AB34" t="s">
        <v>41</v>
      </c>
      <c r="AC34" t="s">
        <v>53</v>
      </c>
    </row>
    <row r="35" spans="1:29" x14ac:dyDescent="0.3">
      <c r="A35" t="s">
        <v>210</v>
      </c>
      <c r="B35" t="s">
        <v>211</v>
      </c>
      <c r="C35" t="s">
        <v>212</v>
      </c>
      <c r="D35" t="s">
        <v>32</v>
      </c>
      <c r="E35" t="s">
        <v>213</v>
      </c>
      <c r="F35" t="s">
        <v>65</v>
      </c>
      <c r="G35" s="6">
        <v>214</v>
      </c>
      <c r="H35">
        <v>57</v>
      </c>
      <c r="I35">
        <v>50</v>
      </c>
      <c r="J35">
        <v>6</v>
      </c>
      <c r="K35">
        <v>1</v>
      </c>
      <c r="L35">
        <v>8</v>
      </c>
      <c r="M35">
        <v>10</v>
      </c>
      <c r="N35">
        <v>3</v>
      </c>
      <c r="O35">
        <v>3</v>
      </c>
      <c r="P35" s="9">
        <v>2</v>
      </c>
      <c r="Q35">
        <v>2</v>
      </c>
      <c r="R35">
        <v>5</v>
      </c>
      <c r="S35" t="s">
        <v>42</v>
      </c>
      <c r="T35" s="2">
        <v>44691</v>
      </c>
      <c r="U35" t="s">
        <v>79</v>
      </c>
      <c r="V35" t="s">
        <v>36</v>
      </c>
      <c r="W35" t="s">
        <v>38</v>
      </c>
      <c r="X35" t="s">
        <v>37</v>
      </c>
      <c r="Y35" t="s">
        <v>38</v>
      </c>
      <c r="Z35" t="s">
        <v>214</v>
      </c>
      <c r="AA35" t="s">
        <v>52</v>
      </c>
      <c r="AB35" t="s">
        <v>35</v>
      </c>
      <c r="AC35" t="s">
        <v>53</v>
      </c>
    </row>
    <row r="36" spans="1:29" x14ac:dyDescent="0.3">
      <c r="A36" t="s">
        <v>215</v>
      </c>
      <c r="B36" t="s">
        <v>216</v>
      </c>
      <c r="C36" t="s">
        <v>212</v>
      </c>
      <c r="D36" t="s">
        <v>72</v>
      </c>
      <c r="E36" t="s">
        <v>217</v>
      </c>
      <c r="F36" t="s">
        <v>31</v>
      </c>
      <c r="G36" s="6">
        <v>182.62</v>
      </c>
      <c r="H36">
        <v>72</v>
      </c>
      <c r="I36">
        <v>70</v>
      </c>
      <c r="J36">
        <v>5</v>
      </c>
      <c r="K36">
        <v>1</v>
      </c>
      <c r="L36">
        <v>8</v>
      </c>
      <c r="M36">
        <v>9</v>
      </c>
      <c r="N36">
        <v>2</v>
      </c>
      <c r="O36">
        <v>1</v>
      </c>
      <c r="P36" s="9">
        <v>3</v>
      </c>
      <c r="Q36">
        <v>3</v>
      </c>
      <c r="R36">
        <v>5</v>
      </c>
      <c r="S36" t="s">
        <v>53</v>
      </c>
      <c r="T36" s="2">
        <v>44928</v>
      </c>
      <c r="U36" t="s">
        <v>79</v>
      </c>
      <c r="V36" t="s">
        <v>50</v>
      </c>
      <c r="W36" t="s">
        <v>37</v>
      </c>
      <c r="X36" t="s">
        <v>37</v>
      </c>
      <c r="Y36" t="s">
        <v>38</v>
      </c>
      <c r="Z36" t="s">
        <v>218</v>
      </c>
      <c r="AA36" t="s">
        <v>61</v>
      </c>
      <c r="AB36" t="s">
        <v>59</v>
      </c>
      <c r="AC36" t="s">
        <v>49</v>
      </c>
    </row>
    <row r="37" spans="1:29" x14ac:dyDescent="0.3">
      <c r="A37" t="s">
        <v>219</v>
      </c>
      <c r="B37" t="s">
        <v>220</v>
      </c>
      <c r="C37" t="s">
        <v>190</v>
      </c>
      <c r="D37" t="s">
        <v>66</v>
      </c>
      <c r="E37" t="s">
        <v>221</v>
      </c>
      <c r="F37" t="s">
        <v>31</v>
      </c>
      <c r="G37" s="6">
        <v>986.94</v>
      </c>
      <c r="H37">
        <v>56</v>
      </c>
      <c r="I37">
        <v>50</v>
      </c>
      <c r="J37">
        <v>10</v>
      </c>
      <c r="K37">
        <v>9</v>
      </c>
      <c r="L37">
        <v>6</v>
      </c>
      <c r="M37">
        <v>10</v>
      </c>
      <c r="N37">
        <v>2</v>
      </c>
      <c r="O37">
        <v>6</v>
      </c>
      <c r="P37" s="9">
        <v>9</v>
      </c>
      <c r="Q37">
        <v>6</v>
      </c>
      <c r="R37">
        <v>10</v>
      </c>
      <c r="S37" t="s">
        <v>49</v>
      </c>
      <c r="T37" s="2">
        <v>45097</v>
      </c>
      <c r="U37" t="s">
        <v>79</v>
      </c>
      <c r="V37" t="s">
        <v>36</v>
      </c>
      <c r="W37" t="s">
        <v>37</v>
      </c>
      <c r="X37" t="s">
        <v>37</v>
      </c>
      <c r="Y37" t="s">
        <v>37</v>
      </c>
      <c r="Z37" t="s">
        <v>222</v>
      </c>
      <c r="AA37" t="s">
        <v>61</v>
      </c>
      <c r="AB37" t="s">
        <v>116</v>
      </c>
      <c r="AC37" t="s">
        <v>53</v>
      </c>
    </row>
    <row r="38" spans="1:29" x14ac:dyDescent="0.3">
      <c r="A38" t="s">
        <v>223</v>
      </c>
      <c r="B38" t="s">
        <v>224</v>
      </c>
      <c r="C38" t="s">
        <v>225</v>
      </c>
      <c r="D38" t="s">
        <v>66</v>
      </c>
      <c r="E38" t="s">
        <v>226</v>
      </c>
      <c r="F38" t="s">
        <v>65</v>
      </c>
      <c r="G38" s="6">
        <v>82.61</v>
      </c>
      <c r="H38">
        <v>55</v>
      </c>
      <c r="I38">
        <v>50</v>
      </c>
      <c r="J38">
        <v>3</v>
      </c>
      <c r="K38">
        <v>8</v>
      </c>
      <c r="L38">
        <v>7</v>
      </c>
      <c r="M38">
        <v>5</v>
      </c>
      <c r="N38">
        <v>9</v>
      </c>
      <c r="O38">
        <v>9</v>
      </c>
      <c r="P38" s="9">
        <v>4</v>
      </c>
      <c r="Q38">
        <v>6</v>
      </c>
      <c r="R38">
        <v>6</v>
      </c>
      <c r="S38" t="s">
        <v>42</v>
      </c>
      <c r="T38" s="2">
        <v>44038</v>
      </c>
      <c r="U38" t="s">
        <v>79</v>
      </c>
      <c r="V38" t="s">
        <v>36</v>
      </c>
      <c r="W38" t="s">
        <v>38</v>
      </c>
      <c r="X38" t="s">
        <v>38</v>
      </c>
      <c r="Y38" t="s">
        <v>37</v>
      </c>
      <c r="Z38" t="s">
        <v>227</v>
      </c>
      <c r="AA38" t="s">
        <v>40</v>
      </c>
      <c r="AB38" t="s">
        <v>116</v>
      </c>
      <c r="AC38" t="s">
        <v>34</v>
      </c>
    </row>
    <row r="39" spans="1:29" x14ac:dyDescent="0.3">
      <c r="A39" t="s">
        <v>228</v>
      </c>
      <c r="B39" t="s">
        <v>229</v>
      </c>
      <c r="C39" t="s">
        <v>230</v>
      </c>
      <c r="D39" t="s">
        <v>72</v>
      </c>
      <c r="E39" t="s">
        <v>231</v>
      </c>
      <c r="F39" t="s">
        <v>65</v>
      </c>
      <c r="G39" s="6">
        <v>511.47</v>
      </c>
      <c r="H39">
        <v>22</v>
      </c>
      <c r="I39">
        <v>20</v>
      </c>
      <c r="J39">
        <v>3</v>
      </c>
      <c r="K39">
        <v>10</v>
      </c>
      <c r="L39">
        <v>4</v>
      </c>
      <c r="M39">
        <v>2</v>
      </c>
      <c r="N39">
        <v>7</v>
      </c>
      <c r="O39">
        <v>1</v>
      </c>
      <c r="P39" s="9">
        <v>2</v>
      </c>
      <c r="Q39">
        <v>5</v>
      </c>
      <c r="R39">
        <v>2</v>
      </c>
      <c r="S39" t="s">
        <v>53</v>
      </c>
      <c r="T39" s="2">
        <v>44886</v>
      </c>
      <c r="U39" t="s">
        <v>79</v>
      </c>
      <c r="V39" t="s">
        <v>80</v>
      </c>
      <c r="W39" t="s">
        <v>37</v>
      </c>
      <c r="X39" t="s">
        <v>38</v>
      </c>
      <c r="Y39" t="s">
        <v>38</v>
      </c>
      <c r="Z39" t="s">
        <v>232</v>
      </c>
      <c r="AA39" t="s">
        <v>40</v>
      </c>
      <c r="AB39" t="s">
        <v>59</v>
      </c>
      <c r="AC39" t="s">
        <v>34</v>
      </c>
    </row>
    <row r="40" spans="1:29" x14ac:dyDescent="0.3">
      <c r="A40" t="s">
        <v>233</v>
      </c>
      <c r="B40" t="s">
        <v>234</v>
      </c>
      <c r="C40" t="s">
        <v>235</v>
      </c>
      <c r="D40" t="s">
        <v>57</v>
      </c>
      <c r="E40" t="s">
        <v>236</v>
      </c>
      <c r="F40" t="s">
        <v>46</v>
      </c>
      <c r="G40" s="6">
        <v>788.82</v>
      </c>
      <c r="H40">
        <v>60</v>
      </c>
      <c r="I40">
        <v>60</v>
      </c>
      <c r="J40">
        <v>10</v>
      </c>
      <c r="K40">
        <v>8</v>
      </c>
      <c r="L40">
        <v>3</v>
      </c>
      <c r="M40">
        <v>10</v>
      </c>
      <c r="N40">
        <v>10</v>
      </c>
      <c r="O40">
        <v>8</v>
      </c>
      <c r="P40" s="9">
        <v>2</v>
      </c>
      <c r="Q40">
        <v>1</v>
      </c>
      <c r="R40">
        <v>10</v>
      </c>
      <c r="S40" t="s">
        <v>53</v>
      </c>
      <c r="T40" s="2">
        <v>44605</v>
      </c>
      <c r="U40" t="s">
        <v>35</v>
      </c>
      <c r="V40" t="s">
        <v>36</v>
      </c>
      <c r="W40" t="s">
        <v>37</v>
      </c>
      <c r="X40" t="s">
        <v>38</v>
      </c>
      <c r="Y40" t="s">
        <v>37</v>
      </c>
      <c r="Z40" t="s">
        <v>237</v>
      </c>
      <c r="AA40" t="s">
        <v>40</v>
      </c>
      <c r="AB40" t="s">
        <v>35</v>
      </c>
      <c r="AC40" t="s">
        <v>34</v>
      </c>
    </row>
    <row r="41" spans="1:29" x14ac:dyDescent="0.3">
      <c r="A41" t="s">
        <v>238</v>
      </c>
      <c r="B41" t="s">
        <v>239</v>
      </c>
      <c r="C41" t="s">
        <v>56</v>
      </c>
      <c r="D41" t="s">
        <v>32</v>
      </c>
      <c r="E41" t="s">
        <v>240</v>
      </c>
      <c r="F41" t="s">
        <v>65</v>
      </c>
      <c r="G41" s="6">
        <v>536.42999999999995</v>
      </c>
      <c r="H41">
        <v>68</v>
      </c>
      <c r="I41">
        <v>60</v>
      </c>
      <c r="J41">
        <v>2</v>
      </c>
      <c r="K41">
        <v>7</v>
      </c>
      <c r="L41">
        <v>3</v>
      </c>
      <c r="M41">
        <v>8</v>
      </c>
      <c r="N41">
        <v>1</v>
      </c>
      <c r="O41">
        <v>1</v>
      </c>
      <c r="P41" s="9">
        <v>3</v>
      </c>
      <c r="Q41">
        <v>9</v>
      </c>
      <c r="R41">
        <v>3</v>
      </c>
      <c r="S41" t="s">
        <v>34</v>
      </c>
      <c r="T41" s="2">
        <v>44186</v>
      </c>
      <c r="U41" t="s">
        <v>79</v>
      </c>
      <c r="V41" t="s">
        <v>80</v>
      </c>
      <c r="W41" t="s">
        <v>38</v>
      </c>
      <c r="X41" t="s">
        <v>37</v>
      </c>
      <c r="Y41" t="s">
        <v>38</v>
      </c>
      <c r="Z41" t="s">
        <v>241</v>
      </c>
      <c r="AA41" t="s">
        <v>52</v>
      </c>
      <c r="AB41" t="s">
        <v>59</v>
      </c>
      <c r="AC41" t="s">
        <v>34</v>
      </c>
    </row>
    <row r="42" spans="1:29" x14ac:dyDescent="0.3">
      <c r="A42" t="s">
        <v>242</v>
      </c>
      <c r="B42" t="s">
        <v>243</v>
      </c>
      <c r="C42" t="s">
        <v>244</v>
      </c>
      <c r="D42" t="s">
        <v>32</v>
      </c>
      <c r="E42" t="s">
        <v>245</v>
      </c>
      <c r="F42" t="s">
        <v>31</v>
      </c>
      <c r="G42" s="6">
        <v>554.29</v>
      </c>
      <c r="H42">
        <v>37</v>
      </c>
      <c r="I42">
        <v>30</v>
      </c>
      <c r="J42">
        <v>7</v>
      </c>
      <c r="K42">
        <v>6</v>
      </c>
      <c r="L42">
        <v>3</v>
      </c>
      <c r="M42">
        <v>5</v>
      </c>
      <c r="N42">
        <v>1</v>
      </c>
      <c r="O42">
        <v>10</v>
      </c>
      <c r="P42" s="9">
        <v>10</v>
      </c>
      <c r="Q42">
        <v>2</v>
      </c>
      <c r="R42">
        <v>8</v>
      </c>
      <c r="S42" t="s">
        <v>34</v>
      </c>
      <c r="T42" s="2">
        <v>44058</v>
      </c>
      <c r="U42" t="s">
        <v>79</v>
      </c>
      <c r="V42" t="s">
        <v>80</v>
      </c>
      <c r="W42" t="s">
        <v>38</v>
      </c>
      <c r="X42" t="s">
        <v>38</v>
      </c>
      <c r="Y42" t="s">
        <v>38</v>
      </c>
      <c r="Z42" t="s">
        <v>246</v>
      </c>
      <c r="AA42" t="s">
        <v>97</v>
      </c>
      <c r="AB42" t="s">
        <v>116</v>
      </c>
      <c r="AC42" t="s">
        <v>34</v>
      </c>
    </row>
    <row r="43" spans="1:29" x14ac:dyDescent="0.3">
      <c r="A43" t="s">
        <v>247</v>
      </c>
      <c r="B43" t="s">
        <v>248</v>
      </c>
      <c r="C43" t="s">
        <v>244</v>
      </c>
      <c r="D43" t="s">
        <v>47</v>
      </c>
      <c r="E43" t="s">
        <v>249</v>
      </c>
      <c r="F43" t="s">
        <v>31</v>
      </c>
      <c r="G43" s="6">
        <v>753.2</v>
      </c>
      <c r="H43">
        <v>30</v>
      </c>
      <c r="I43">
        <v>30</v>
      </c>
      <c r="J43">
        <v>7</v>
      </c>
      <c r="K43">
        <v>10</v>
      </c>
      <c r="L43">
        <v>9</v>
      </c>
      <c r="M43">
        <v>5</v>
      </c>
      <c r="N43">
        <v>2</v>
      </c>
      <c r="O43">
        <v>2</v>
      </c>
      <c r="P43" s="9">
        <v>10</v>
      </c>
      <c r="Q43">
        <v>4</v>
      </c>
      <c r="R43">
        <v>9</v>
      </c>
      <c r="S43" t="s">
        <v>49</v>
      </c>
      <c r="T43" s="2">
        <v>44858</v>
      </c>
      <c r="U43" t="s">
        <v>35</v>
      </c>
      <c r="V43" t="s">
        <v>36</v>
      </c>
      <c r="W43" t="s">
        <v>37</v>
      </c>
      <c r="X43" t="s">
        <v>37</v>
      </c>
      <c r="Y43" t="s">
        <v>38</v>
      </c>
      <c r="Z43" t="s">
        <v>250</v>
      </c>
      <c r="AA43" t="s">
        <v>40</v>
      </c>
      <c r="AB43" t="s">
        <v>41</v>
      </c>
      <c r="AC43" t="s">
        <v>53</v>
      </c>
    </row>
    <row r="44" spans="1:29" x14ac:dyDescent="0.3">
      <c r="A44" t="s">
        <v>251</v>
      </c>
      <c r="B44" t="s">
        <v>252</v>
      </c>
      <c r="C44" t="s">
        <v>185</v>
      </c>
      <c r="D44" t="s">
        <v>66</v>
      </c>
      <c r="E44" t="s">
        <v>253</v>
      </c>
      <c r="F44" t="s">
        <v>31</v>
      </c>
      <c r="G44" s="6">
        <v>48.33</v>
      </c>
      <c r="H44">
        <v>32</v>
      </c>
      <c r="I44">
        <v>30</v>
      </c>
      <c r="J44">
        <v>1</v>
      </c>
      <c r="K44">
        <v>10</v>
      </c>
      <c r="L44">
        <v>10</v>
      </c>
      <c r="M44">
        <v>5</v>
      </c>
      <c r="N44">
        <v>5</v>
      </c>
      <c r="O44">
        <v>2</v>
      </c>
      <c r="P44" s="9">
        <v>3</v>
      </c>
      <c r="Q44">
        <v>1</v>
      </c>
      <c r="R44">
        <v>2</v>
      </c>
      <c r="S44" t="s">
        <v>53</v>
      </c>
      <c r="T44" s="2">
        <v>44152</v>
      </c>
      <c r="U44" t="s">
        <v>35</v>
      </c>
      <c r="V44" t="s">
        <v>50</v>
      </c>
      <c r="W44" t="s">
        <v>37</v>
      </c>
      <c r="X44" t="s">
        <v>38</v>
      </c>
      <c r="Y44" t="s">
        <v>37</v>
      </c>
      <c r="Z44" t="s">
        <v>254</v>
      </c>
      <c r="AA44" t="s">
        <v>97</v>
      </c>
      <c r="AB44" t="s">
        <v>59</v>
      </c>
      <c r="AC44" t="s">
        <v>49</v>
      </c>
    </row>
    <row r="45" spans="1:29" x14ac:dyDescent="0.3">
      <c r="A45" t="s">
        <v>255</v>
      </c>
      <c r="B45" t="s">
        <v>256</v>
      </c>
      <c r="C45" t="s">
        <v>235</v>
      </c>
      <c r="D45" t="s">
        <v>32</v>
      </c>
      <c r="E45" t="s">
        <v>257</v>
      </c>
      <c r="F45" t="s">
        <v>31</v>
      </c>
      <c r="G45" s="6">
        <v>50.09</v>
      </c>
      <c r="H45">
        <v>60</v>
      </c>
      <c r="I45">
        <v>60</v>
      </c>
      <c r="J45">
        <v>1</v>
      </c>
      <c r="K45">
        <v>4</v>
      </c>
      <c r="L45">
        <v>10</v>
      </c>
      <c r="M45">
        <v>8</v>
      </c>
      <c r="N45">
        <v>8</v>
      </c>
      <c r="O45">
        <v>7</v>
      </c>
      <c r="P45" s="9">
        <v>6</v>
      </c>
      <c r="Q45">
        <v>7</v>
      </c>
      <c r="R45">
        <v>10</v>
      </c>
      <c r="S45" t="s">
        <v>34</v>
      </c>
      <c r="T45" s="2">
        <v>44823</v>
      </c>
      <c r="U45" t="s">
        <v>79</v>
      </c>
      <c r="V45" t="s">
        <v>80</v>
      </c>
      <c r="W45" t="s">
        <v>38</v>
      </c>
      <c r="X45" t="s">
        <v>37</v>
      </c>
      <c r="Y45" t="s">
        <v>37</v>
      </c>
      <c r="Z45" t="s">
        <v>258</v>
      </c>
      <c r="AA45" t="s">
        <v>52</v>
      </c>
      <c r="AB45" t="s">
        <v>41</v>
      </c>
      <c r="AC45" t="s">
        <v>42</v>
      </c>
    </row>
    <row r="46" spans="1:29" x14ac:dyDescent="0.3">
      <c r="A46" t="s">
        <v>259</v>
      </c>
      <c r="B46" t="s">
        <v>260</v>
      </c>
      <c r="C46" t="s">
        <v>261</v>
      </c>
      <c r="D46" t="s">
        <v>47</v>
      </c>
      <c r="E46" t="s">
        <v>262</v>
      </c>
      <c r="F46" t="s">
        <v>65</v>
      </c>
      <c r="G46" s="6">
        <v>854.89</v>
      </c>
      <c r="H46">
        <v>64</v>
      </c>
      <c r="I46">
        <v>60</v>
      </c>
      <c r="J46">
        <v>4</v>
      </c>
      <c r="K46">
        <v>5</v>
      </c>
      <c r="L46">
        <v>9</v>
      </c>
      <c r="M46">
        <v>9</v>
      </c>
      <c r="N46">
        <v>6</v>
      </c>
      <c r="O46">
        <v>4</v>
      </c>
      <c r="P46" s="9">
        <v>4</v>
      </c>
      <c r="Q46">
        <v>1</v>
      </c>
      <c r="R46">
        <v>9</v>
      </c>
      <c r="S46" t="s">
        <v>42</v>
      </c>
      <c r="T46" s="2">
        <v>44596</v>
      </c>
      <c r="U46" t="s">
        <v>79</v>
      </c>
      <c r="V46" t="s">
        <v>68</v>
      </c>
      <c r="W46" t="s">
        <v>37</v>
      </c>
      <c r="X46" t="s">
        <v>38</v>
      </c>
      <c r="Y46" t="s">
        <v>38</v>
      </c>
      <c r="Z46" t="s">
        <v>263</v>
      </c>
      <c r="AA46" t="s">
        <v>97</v>
      </c>
      <c r="AB46" t="s">
        <v>41</v>
      </c>
      <c r="AC46" t="s">
        <v>34</v>
      </c>
    </row>
    <row r="47" spans="1:29" x14ac:dyDescent="0.3">
      <c r="A47" t="s">
        <v>264</v>
      </c>
      <c r="B47" t="s">
        <v>265</v>
      </c>
      <c r="C47" t="s">
        <v>199</v>
      </c>
      <c r="D47" t="s">
        <v>32</v>
      </c>
      <c r="E47" t="s">
        <v>266</v>
      </c>
      <c r="F47" t="s">
        <v>65</v>
      </c>
      <c r="G47" s="6">
        <v>439.71</v>
      </c>
      <c r="H47">
        <v>51</v>
      </c>
      <c r="I47">
        <v>50</v>
      </c>
      <c r="J47">
        <v>9</v>
      </c>
      <c r="K47">
        <v>7</v>
      </c>
      <c r="L47">
        <v>3</v>
      </c>
      <c r="M47">
        <v>7</v>
      </c>
      <c r="N47">
        <v>2</v>
      </c>
      <c r="O47">
        <v>2</v>
      </c>
      <c r="P47" s="9">
        <v>5</v>
      </c>
      <c r="Q47">
        <v>2</v>
      </c>
      <c r="R47">
        <v>6</v>
      </c>
      <c r="S47" t="s">
        <v>34</v>
      </c>
      <c r="T47" s="2">
        <v>44241</v>
      </c>
      <c r="U47" t="s">
        <v>35</v>
      </c>
      <c r="V47" t="s">
        <v>36</v>
      </c>
      <c r="W47" t="s">
        <v>37</v>
      </c>
      <c r="X47" t="s">
        <v>38</v>
      </c>
      <c r="Y47" t="s">
        <v>37</v>
      </c>
      <c r="Z47" t="s">
        <v>267</v>
      </c>
      <c r="AA47" t="s">
        <v>61</v>
      </c>
      <c r="AB47" t="s">
        <v>35</v>
      </c>
      <c r="AC47" t="s">
        <v>53</v>
      </c>
    </row>
    <row r="48" spans="1:29" x14ac:dyDescent="0.3">
      <c r="A48" t="s">
        <v>268</v>
      </c>
      <c r="B48" t="s">
        <v>269</v>
      </c>
      <c r="C48" t="s">
        <v>134</v>
      </c>
      <c r="D48" t="s">
        <v>72</v>
      </c>
      <c r="E48" t="s">
        <v>270</v>
      </c>
      <c r="F48" t="s">
        <v>46</v>
      </c>
      <c r="G48" s="6">
        <v>580.94000000000005</v>
      </c>
      <c r="H48">
        <v>72</v>
      </c>
      <c r="I48">
        <v>70</v>
      </c>
      <c r="J48">
        <v>1</v>
      </c>
      <c r="K48">
        <v>2</v>
      </c>
      <c r="L48">
        <v>5</v>
      </c>
      <c r="M48">
        <v>6</v>
      </c>
      <c r="N48">
        <v>10</v>
      </c>
      <c r="O48">
        <v>9</v>
      </c>
      <c r="P48" s="9">
        <v>1</v>
      </c>
      <c r="Q48">
        <v>5</v>
      </c>
      <c r="R48">
        <v>4</v>
      </c>
      <c r="S48" t="s">
        <v>53</v>
      </c>
      <c r="T48" s="2">
        <v>44030</v>
      </c>
      <c r="U48" t="s">
        <v>59</v>
      </c>
      <c r="V48" t="s">
        <v>80</v>
      </c>
      <c r="W48" t="s">
        <v>37</v>
      </c>
      <c r="X48" t="s">
        <v>38</v>
      </c>
      <c r="Y48" t="s">
        <v>38</v>
      </c>
      <c r="Z48" t="s">
        <v>271</v>
      </c>
      <c r="AA48" t="s">
        <v>52</v>
      </c>
      <c r="AB48" t="s">
        <v>35</v>
      </c>
      <c r="AC48" t="s">
        <v>42</v>
      </c>
    </row>
    <row r="49" spans="1:29" x14ac:dyDescent="0.3">
      <c r="A49" t="s">
        <v>272</v>
      </c>
      <c r="B49" t="s">
        <v>273</v>
      </c>
      <c r="C49" t="s">
        <v>274</v>
      </c>
      <c r="D49" t="s">
        <v>47</v>
      </c>
      <c r="E49" t="s">
        <v>275</v>
      </c>
      <c r="F49" t="s">
        <v>65</v>
      </c>
      <c r="G49" s="6">
        <v>169.04</v>
      </c>
      <c r="H49">
        <v>36</v>
      </c>
      <c r="I49">
        <v>30</v>
      </c>
      <c r="J49">
        <v>9</v>
      </c>
      <c r="K49">
        <v>10</v>
      </c>
      <c r="L49">
        <v>8</v>
      </c>
      <c r="M49">
        <v>2</v>
      </c>
      <c r="N49">
        <v>1</v>
      </c>
      <c r="O49">
        <v>5</v>
      </c>
      <c r="P49" s="9">
        <v>5</v>
      </c>
      <c r="Q49">
        <v>9</v>
      </c>
      <c r="R49">
        <v>4</v>
      </c>
      <c r="S49" t="s">
        <v>49</v>
      </c>
      <c r="T49" s="2">
        <v>44981</v>
      </c>
      <c r="U49" t="s">
        <v>79</v>
      </c>
      <c r="V49" t="s">
        <v>50</v>
      </c>
      <c r="W49" t="s">
        <v>38</v>
      </c>
      <c r="X49" t="s">
        <v>37</v>
      </c>
      <c r="Y49" t="s">
        <v>37</v>
      </c>
      <c r="Z49" t="s">
        <v>276</v>
      </c>
      <c r="AA49" t="s">
        <v>40</v>
      </c>
      <c r="AB49" t="s">
        <v>59</v>
      </c>
      <c r="AC49" t="s">
        <v>53</v>
      </c>
    </row>
    <row r="50" spans="1:29" x14ac:dyDescent="0.3">
      <c r="A50" t="s">
        <v>277</v>
      </c>
      <c r="B50" t="s">
        <v>278</v>
      </c>
      <c r="C50" t="s">
        <v>144</v>
      </c>
      <c r="D50" t="s">
        <v>47</v>
      </c>
      <c r="E50" t="s">
        <v>279</v>
      </c>
      <c r="F50" t="s">
        <v>65</v>
      </c>
      <c r="G50" s="6">
        <v>109.9</v>
      </c>
      <c r="H50">
        <v>39</v>
      </c>
      <c r="I50">
        <v>30</v>
      </c>
      <c r="J50">
        <v>8</v>
      </c>
      <c r="K50">
        <v>7</v>
      </c>
      <c r="L50">
        <v>8</v>
      </c>
      <c r="M50">
        <v>3</v>
      </c>
      <c r="N50">
        <v>7</v>
      </c>
      <c r="O50">
        <v>10</v>
      </c>
      <c r="P50" s="9">
        <v>7</v>
      </c>
      <c r="Q50">
        <v>7</v>
      </c>
      <c r="R50">
        <v>9</v>
      </c>
      <c r="S50" t="s">
        <v>34</v>
      </c>
      <c r="T50" s="2">
        <v>44400</v>
      </c>
      <c r="U50" t="s">
        <v>59</v>
      </c>
      <c r="V50" t="s">
        <v>50</v>
      </c>
      <c r="W50" t="s">
        <v>37</v>
      </c>
      <c r="X50" t="s">
        <v>38</v>
      </c>
      <c r="Y50" t="s">
        <v>37</v>
      </c>
      <c r="Z50" t="s">
        <v>280</v>
      </c>
      <c r="AA50" t="s">
        <v>97</v>
      </c>
      <c r="AB50" t="s">
        <v>35</v>
      </c>
      <c r="AC50" t="s">
        <v>42</v>
      </c>
    </row>
    <row r="51" spans="1:29" x14ac:dyDescent="0.3">
      <c r="A51" t="s">
        <v>281</v>
      </c>
      <c r="B51" t="s">
        <v>282</v>
      </c>
      <c r="C51" t="s">
        <v>77</v>
      </c>
      <c r="D51" t="s">
        <v>57</v>
      </c>
      <c r="E51" t="s">
        <v>283</v>
      </c>
      <c r="F51" t="s">
        <v>65</v>
      </c>
      <c r="G51" s="6">
        <v>446.45</v>
      </c>
      <c r="H51">
        <v>41</v>
      </c>
      <c r="I51">
        <v>40</v>
      </c>
      <c r="J51">
        <v>4</v>
      </c>
      <c r="K51">
        <v>6</v>
      </c>
      <c r="L51">
        <v>4</v>
      </c>
      <c r="M51">
        <v>4</v>
      </c>
      <c r="N51">
        <v>2</v>
      </c>
      <c r="O51">
        <v>8</v>
      </c>
      <c r="P51" s="9">
        <v>5</v>
      </c>
      <c r="Q51">
        <v>3</v>
      </c>
      <c r="R51">
        <v>10</v>
      </c>
      <c r="S51" t="s">
        <v>42</v>
      </c>
      <c r="T51" s="2">
        <v>44969</v>
      </c>
      <c r="U51" t="s">
        <v>79</v>
      </c>
      <c r="V51" t="s">
        <v>50</v>
      </c>
      <c r="W51" t="s">
        <v>38</v>
      </c>
      <c r="X51" t="s">
        <v>38</v>
      </c>
      <c r="Y51" t="s">
        <v>37</v>
      </c>
      <c r="Z51" t="s">
        <v>284</v>
      </c>
      <c r="AA51" t="s">
        <v>61</v>
      </c>
      <c r="AB51" t="s">
        <v>116</v>
      </c>
      <c r="AC51" t="s">
        <v>42</v>
      </c>
    </row>
    <row r="52" spans="1:29" x14ac:dyDescent="0.3">
      <c r="A52" t="s">
        <v>285</v>
      </c>
      <c r="B52" t="s">
        <v>286</v>
      </c>
      <c r="C52" t="s">
        <v>190</v>
      </c>
      <c r="D52" t="s">
        <v>66</v>
      </c>
      <c r="E52" t="s">
        <v>231</v>
      </c>
      <c r="F52" t="s">
        <v>31</v>
      </c>
      <c r="G52" s="6">
        <v>291.48</v>
      </c>
      <c r="H52">
        <v>48</v>
      </c>
      <c r="I52">
        <v>40</v>
      </c>
      <c r="J52">
        <v>3</v>
      </c>
      <c r="K52">
        <v>10</v>
      </c>
      <c r="L52">
        <v>1</v>
      </c>
      <c r="M52">
        <v>3</v>
      </c>
      <c r="N52">
        <v>6</v>
      </c>
      <c r="O52">
        <v>10</v>
      </c>
      <c r="P52" s="9">
        <v>2</v>
      </c>
      <c r="Q52">
        <v>7</v>
      </c>
      <c r="R52">
        <v>10</v>
      </c>
      <c r="S52" t="s">
        <v>34</v>
      </c>
      <c r="T52" s="2">
        <v>44056</v>
      </c>
      <c r="U52" t="s">
        <v>35</v>
      </c>
      <c r="V52" t="s">
        <v>68</v>
      </c>
      <c r="W52" t="s">
        <v>38</v>
      </c>
      <c r="X52" t="s">
        <v>37</v>
      </c>
      <c r="Y52" t="s">
        <v>37</v>
      </c>
      <c r="Z52" t="s">
        <v>287</v>
      </c>
      <c r="AA52" t="s">
        <v>52</v>
      </c>
      <c r="AB52" t="s">
        <v>116</v>
      </c>
      <c r="AC52" t="s">
        <v>49</v>
      </c>
    </row>
    <row r="53" spans="1:29" x14ac:dyDescent="0.3">
      <c r="A53" t="s">
        <v>288</v>
      </c>
      <c r="B53" t="s">
        <v>289</v>
      </c>
      <c r="C53" t="s">
        <v>261</v>
      </c>
      <c r="D53" t="s">
        <v>47</v>
      </c>
      <c r="E53" t="s">
        <v>290</v>
      </c>
      <c r="F53" t="s">
        <v>31</v>
      </c>
      <c r="G53" s="6">
        <v>59.68</v>
      </c>
      <c r="H53">
        <v>58</v>
      </c>
      <c r="I53">
        <v>50</v>
      </c>
      <c r="J53">
        <v>6</v>
      </c>
      <c r="K53">
        <v>2</v>
      </c>
      <c r="L53">
        <v>6</v>
      </c>
      <c r="M53">
        <v>4</v>
      </c>
      <c r="N53">
        <v>1</v>
      </c>
      <c r="O53">
        <v>4</v>
      </c>
      <c r="P53" s="9">
        <v>7</v>
      </c>
      <c r="Q53">
        <v>4</v>
      </c>
      <c r="R53">
        <v>3</v>
      </c>
      <c r="S53" t="s">
        <v>53</v>
      </c>
      <c r="T53" s="2">
        <v>45074</v>
      </c>
      <c r="U53" t="s">
        <v>35</v>
      </c>
      <c r="V53" t="s">
        <v>68</v>
      </c>
      <c r="W53" t="s">
        <v>38</v>
      </c>
      <c r="X53" t="s">
        <v>37</v>
      </c>
      <c r="Y53" t="s">
        <v>37</v>
      </c>
      <c r="Z53" t="s">
        <v>291</v>
      </c>
      <c r="AA53" t="s">
        <v>40</v>
      </c>
      <c r="AB53" t="s">
        <v>35</v>
      </c>
      <c r="AC53" t="s">
        <v>42</v>
      </c>
    </row>
    <row r="54" spans="1:29" x14ac:dyDescent="0.3">
      <c r="A54" t="s">
        <v>292</v>
      </c>
      <c r="B54" t="s">
        <v>293</v>
      </c>
      <c r="C54" t="s">
        <v>294</v>
      </c>
      <c r="D54" t="s">
        <v>47</v>
      </c>
      <c r="E54" t="s">
        <v>295</v>
      </c>
      <c r="F54" t="s">
        <v>65</v>
      </c>
      <c r="G54" s="6">
        <v>853.49</v>
      </c>
      <c r="H54">
        <v>22</v>
      </c>
      <c r="I54">
        <v>20</v>
      </c>
      <c r="J54">
        <v>3</v>
      </c>
      <c r="K54">
        <v>7</v>
      </c>
      <c r="L54">
        <v>6</v>
      </c>
      <c r="M54">
        <v>4</v>
      </c>
      <c r="N54">
        <v>4</v>
      </c>
      <c r="O54">
        <v>8</v>
      </c>
      <c r="P54" s="9">
        <v>5</v>
      </c>
      <c r="Q54">
        <v>8</v>
      </c>
      <c r="R54">
        <v>6</v>
      </c>
      <c r="S54" t="s">
        <v>53</v>
      </c>
      <c r="T54" s="2">
        <v>45256</v>
      </c>
      <c r="U54" t="s">
        <v>79</v>
      </c>
      <c r="V54" t="s">
        <v>68</v>
      </c>
      <c r="W54" t="s">
        <v>38</v>
      </c>
      <c r="X54" t="s">
        <v>38</v>
      </c>
      <c r="Y54" t="s">
        <v>38</v>
      </c>
      <c r="Z54" t="s">
        <v>296</v>
      </c>
      <c r="AA54" t="s">
        <v>97</v>
      </c>
      <c r="AB54" t="s">
        <v>59</v>
      </c>
      <c r="AC54" t="s">
        <v>42</v>
      </c>
    </row>
    <row r="55" spans="1:29" x14ac:dyDescent="0.3">
      <c r="A55" t="s">
        <v>297</v>
      </c>
      <c r="B55" t="s">
        <v>298</v>
      </c>
      <c r="C55" t="s">
        <v>299</v>
      </c>
      <c r="D55" t="s">
        <v>32</v>
      </c>
      <c r="E55" t="s">
        <v>300</v>
      </c>
      <c r="F55" t="s">
        <v>65</v>
      </c>
      <c r="G55" s="6">
        <v>536.01</v>
      </c>
      <c r="H55">
        <v>41</v>
      </c>
      <c r="I55">
        <v>40</v>
      </c>
      <c r="J55">
        <v>8</v>
      </c>
      <c r="K55">
        <v>2</v>
      </c>
      <c r="L55">
        <v>6</v>
      </c>
      <c r="M55">
        <v>5</v>
      </c>
      <c r="N55">
        <v>4</v>
      </c>
      <c r="O55">
        <v>9</v>
      </c>
      <c r="P55" s="9">
        <v>2</v>
      </c>
      <c r="Q55">
        <v>8</v>
      </c>
      <c r="R55">
        <v>3</v>
      </c>
      <c r="S55" t="s">
        <v>34</v>
      </c>
      <c r="T55" s="2">
        <v>44508</v>
      </c>
      <c r="U55" t="s">
        <v>79</v>
      </c>
      <c r="V55" t="s">
        <v>36</v>
      </c>
      <c r="W55" t="s">
        <v>38</v>
      </c>
      <c r="X55" t="s">
        <v>38</v>
      </c>
      <c r="Y55" t="s">
        <v>38</v>
      </c>
      <c r="Z55" t="s">
        <v>301</v>
      </c>
      <c r="AA55" t="s">
        <v>40</v>
      </c>
      <c r="AB55" t="s">
        <v>116</v>
      </c>
      <c r="AC55" t="s">
        <v>42</v>
      </c>
    </row>
    <row r="56" spans="1:29" x14ac:dyDescent="0.3">
      <c r="A56" t="s">
        <v>302</v>
      </c>
      <c r="B56" t="s">
        <v>303</v>
      </c>
      <c r="C56" t="s">
        <v>149</v>
      </c>
      <c r="D56" t="s">
        <v>57</v>
      </c>
      <c r="E56" t="s">
        <v>304</v>
      </c>
      <c r="F56" t="s">
        <v>31</v>
      </c>
      <c r="G56" s="6">
        <v>828</v>
      </c>
      <c r="H56">
        <v>44</v>
      </c>
      <c r="I56">
        <v>40</v>
      </c>
      <c r="J56">
        <v>8</v>
      </c>
      <c r="K56">
        <v>9</v>
      </c>
      <c r="L56">
        <v>1</v>
      </c>
      <c r="M56">
        <v>5</v>
      </c>
      <c r="N56">
        <v>9</v>
      </c>
      <c r="O56">
        <v>5</v>
      </c>
      <c r="P56" s="9">
        <v>9</v>
      </c>
      <c r="Q56">
        <v>1</v>
      </c>
      <c r="R56">
        <v>10</v>
      </c>
      <c r="S56" t="s">
        <v>49</v>
      </c>
      <c r="T56" s="2">
        <v>44393</v>
      </c>
      <c r="U56" t="s">
        <v>35</v>
      </c>
      <c r="V56" t="s">
        <v>80</v>
      </c>
      <c r="W56" t="s">
        <v>38</v>
      </c>
      <c r="X56" t="s">
        <v>38</v>
      </c>
      <c r="Y56" t="s">
        <v>38</v>
      </c>
      <c r="Z56" t="s">
        <v>305</v>
      </c>
      <c r="AA56" t="s">
        <v>40</v>
      </c>
      <c r="AB56" t="s">
        <v>59</v>
      </c>
      <c r="AC56" t="s">
        <v>49</v>
      </c>
    </row>
    <row r="57" spans="1:29" x14ac:dyDescent="0.3">
      <c r="A57" t="s">
        <v>306</v>
      </c>
      <c r="B57" t="s">
        <v>307</v>
      </c>
      <c r="C57" t="s">
        <v>139</v>
      </c>
      <c r="D57" t="s">
        <v>47</v>
      </c>
      <c r="E57" t="s">
        <v>308</v>
      </c>
      <c r="F57" t="s">
        <v>31</v>
      </c>
      <c r="G57" s="6">
        <v>511.89</v>
      </c>
      <c r="H57">
        <v>33</v>
      </c>
      <c r="I57">
        <v>30</v>
      </c>
      <c r="J57">
        <v>7</v>
      </c>
      <c r="K57">
        <v>9</v>
      </c>
      <c r="L57">
        <v>3</v>
      </c>
      <c r="M57">
        <v>6</v>
      </c>
      <c r="N57">
        <v>7</v>
      </c>
      <c r="O57">
        <v>2</v>
      </c>
      <c r="P57" s="9">
        <v>1</v>
      </c>
      <c r="Q57">
        <v>3</v>
      </c>
      <c r="R57">
        <v>8</v>
      </c>
      <c r="S57" t="s">
        <v>42</v>
      </c>
      <c r="T57" s="2">
        <v>45429</v>
      </c>
      <c r="U57" t="s">
        <v>79</v>
      </c>
      <c r="V57" t="s">
        <v>68</v>
      </c>
      <c r="W57" t="s">
        <v>37</v>
      </c>
      <c r="X57" t="s">
        <v>38</v>
      </c>
      <c r="Y57" t="s">
        <v>37</v>
      </c>
      <c r="Z57" t="s">
        <v>309</v>
      </c>
      <c r="AA57" t="s">
        <v>61</v>
      </c>
      <c r="AB57" t="s">
        <v>116</v>
      </c>
      <c r="AC57" t="s">
        <v>34</v>
      </c>
    </row>
    <row r="58" spans="1:29" x14ac:dyDescent="0.3">
      <c r="A58" t="s">
        <v>310</v>
      </c>
      <c r="B58" t="s">
        <v>311</v>
      </c>
      <c r="C58" t="s">
        <v>45</v>
      </c>
      <c r="D58" t="s">
        <v>72</v>
      </c>
      <c r="E58" t="s">
        <v>312</v>
      </c>
      <c r="F58" t="s">
        <v>46</v>
      </c>
      <c r="G58" s="6">
        <v>777.03</v>
      </c>
      <c r="H58">
        <v>33</v>
      </c>
      <c r="I58">
        <v>30</v>
      </c>
      <c r="J58">
        <v>10</v>
      </c>
      <c r="K58">
        <v>9</v>
      </c>
      <c r="L58">
        <v>10</v>
      </c>
      <c r="M58">
        <v>5</v>
      </c>
      <c r="N58">
        <v>6</v>
      </c>
      <c r="O58">
        <v>2</v>
      </c>
      <c r="P58" s="9">
        <v>5</v>
      </c>
      <c r="Q58">
        <v>5</v>
      </c>
      <c r="R58">
        <v>5</v>
      </c>
      <c r="S58" t="s">
        <v>49</v>
      </c>
      <c r="T58" s="2">
        <v>43961</v>
      </c>
      <c r="U58" t="s">
        <v>79</v>
      </c>
      <c r="V58" t="s">
        <v>50</v>
      </c>
      <c r="W58" t="s">
        <v>37</v>
      </c>
      <c r="X58" t="s">
        <v>38</v>
      </c>
      <c r="Y58" t="s">
        <v>37</v>
      </c>
      <c r="Z58" t="s">
        <v>313</v>
      </c>
      <c r="AA58" t="s">
        <v>52</v>
      </c>
      <c r="AB58" t="s">
        <v>35</v>
      </c>
      <c r="AC58" t="s">
        <v>49</v>
      </c>
    </row>
    <row r="59" spans="1:29" x14ac:dyDescent="0.3">
      <c r="A59" t="s">
        <v>314</v>
      </c>
      <c r="B59" t="s">
        <v>315</v>
      </c>
      <c r="C59" t="s">
        <v>316</v>
      </c>
      <c r="D59" t="s">
        <v>66</v>
      </c>
      <c r="E59" t="s">
        <v>317</v>
      </c>
      <c r="F59" t="s">
        <v>31</v>
      </c>
      <c r="G59" s="6">
        <v>890.45</v>
      </c>
      <c r="H59">
        <v>27</v>
      </c>
      <c r="I59">
        <v>20</v>
      </c>
      <c r="J59">
        <v>5</v>
      </c>
      <c r="K59">
        <v>4</v>
      </c>
      <c r="L59">
        <v>7</v>
      </c>
      <c r="M59">
        <v>3</v>
      </c>
      <c r="N59">
        <v>9</v>
      </c>
      <c r="O59">
        <v>9</v>
      </c>
      <c r="P59" s="9">
        <v>5</v>
      </c>
      <c r="Q59">
        <v>8</v>
      </c>
      <c r="R59">
        <v>1</v>
      </c>
      <c r="S59" t="s">
        <v>42</v>
      </c>
      <c r="T59" s="2">
        <v>45468</v>
      </c>
      <c r="U59" t="s">
        <v>35</v>
      </c>
      <c r="V59" t="s">
        <v>50</v>
      </c>
      <c r="W59" t="s">
        <v>37</v>
      </c>
      <c r="X59" t="s">
        <v>38</v>
      </c>
      <c r="Y59" t="s">
        <v>38</v>
      </c>
      <c r="Z59" t="s">
        <v>318</v>
      </c>
      <c r="AA59" t="s">
        <v>97</v>
      </c>
      <c r="AB59" t="s">
        <v>35</v>
      </c>
      <c r="AC59" t="s">
        <v>34</v>
      </c>
    </row>
    <row r="60" spans="1:29" x14ac:dyDescent="0.3">
      <c r="A60" t="s">
        <v>319</v>
      </c>
      <c r="B60" t="s">
        <v>320</v>
      </c>
      <c r="C60" t="s">
        <v>321</v>
      </c>
      <c r="D60" t="s">
        <v>32</v>
      </c>
      <c r="E60" t="s">
        <v>322</v>
      </c>
      <c r="F60" t="s">
        <v>65</v>
      </c>
      <c r="G60" s="6">
        <v>734.39</v>
      </c>
      <c r="H60">
        <v>65</v>
      </c>
      <c r="I60">
        <v>60</v>
      </c>
      <c r="J60">
        <v>3</v>
      </c>
      <c r="K60">
        <v>1</v>
      </c>
      <c r="L60">
        <v>8</v>
      </c>
      <c r="M60">
        <v>5</v>
      </c>
      <c r="N60">
        <v>6</v>
      </c>
      <c r="O60">
        <v>8</v>
      </c>
      <c r="P60" s="9">
        <v>5</v>
      </c>
      <c r="Q60">
        <v>4</v>
      </c>
      <c r="R60">
        <v>1</v>
      </c>
      <c r="S60" t="s">
        <v>34</v>
      </c>
      <c r="T60" s="2">
        <v>44557</v>
      </c>
      <c r="U60" t="s">
        <v>79</v>
      </c>
      <c r="V60" t="s">
        <v>50</v>
      </c>
      <c r="W60" t="s">
        <v>38</v>
      </c>
      <c r="X60" t="s">
        <v>37</v>
      </c>
      <c r="Y60" t="s">
        <v>37</v>
      </c>
      <c r="Z60" t="s">
        <v>323</v>
      </c>
      <c r="AA60" t="s">
        <v>97</v>
      </c>
      <c r="AB60" t="s">
        <v>59</v>
      </c>
      <c r="AC60" t="s">
        <v>49</v>
      </c>
    </row>
    <row r="61" spans="1:29" x14ac:dyDescent="0.3">
      <c r="A61" t="s">
        <v>324</v>
      </c>
      <c r="B61" t="s">
        <v>325</v>
      </c>
      <c r="C61" t="s">
        <v>134</v>
      </c>
      <c r="D61" t="s">
        <v>47</v>
      </c>
      <c r="E61" t="s">
        <v>326</v>
      </c>
      <c r="F61" t="s">
        <v>31</v>
      </c>
      <c r="G61" s="6">
        <v>988.48</v>
      </c>
      <c r="H61">
        <v>18</v>
      </c>
      <c r="I61">
        <v>10</v>
      </c>
      <c r="J61">
        <v>6</v>
      </c>
      <c r="K61">
        <v>2</v>
      </c>
      <c r="L61">
        <v>6</v>
      </c>
      <c r="M61">
        <v>1</v>
      </c>
      <c r="N61">
        <v>1</v>
      </c>
      <c r="O61">
        <v>7</v>
      </c>
      <c r="P61" s="9">
        <v>5</v>
      </c>
      <c r="Q61">
        <v>1</v>
      </c>
      <c r="R61">
        <v>1</v>
      </c>
      <c r="S61" t="s">
        <v>34</v>
      </c>
      <c r="T61" s="2">
        <v>44310</v>
      </c>
      <c r="U61" t="s">
        <v>35</v>
      </c>
      <c r="V61" t="s">
        <v>50</v>
      </c>
      <c r="W61" t="s">
        <v>38</v>
      </c>
      <c r="X61" t="s">
        <v>38</v>
      </c>
      <c r="Y61" t="s">
        <v>38</v>
      </c>
      <c r="Z61" t="s">
        <v>327</v>
      </c>
      <c r="AA61" t="s">
        <v>52</v>
      </c>
      <c r="AB61" t="s">
        <v>35</v>
      </c>
      <c r="AC61" t="s">
        <v>49</v>
      </c>
    </row>
    <row r="62" spans="1:29" x14ac:dyDescent="0.3">
      <c r="A62" t="s">
        <v>328</v>
      </c>
      <c r="B62" t="s">
        <v>329</v>
      </c>
      <c r="C62" t="s">
        <v>330</v>
      </c>
      <c r="D62" t="s">
        <v>47</v>
      </c>
      <c r="E62" t="s">
        <v>331</v>
      </c>
      <c r="F62" t="s">
        <v>31</v>
      </c>
      <c r="G62" s="6">
        <v>832.02</v>
      </c>
      <c r="H62">
        <v>48</v>
      </c>
      <c r="I62">
        <v>40</v>
      </c>
      <c r="J62">
        <v>8</v>
      </c>
      <c r="K62">
        <v>9</v>
      </c>
      <c r="L62">
        <v>10</v>
      </c>
      <c r="M62">
        <v>2</v>
      </c>
      <c r="N62">
        <v>7</v>
      </c>
      <c r="O62">
        <v>8</v>
      </c>
      <c r="P62" s="9">
        <v>10</v>
      </c>
      <c r="Q62">
        <v>4</v>
      </c>
      <c r="R62">
        <v>1</v>
      </c>
      <c r="S62" t="s">
        <v>53</v>
      </c>
      <c r="T62" s="2">
        <v>44996</v>
      </c>
      <c r="U62" t="s">
        <v>79</v>
      </c>
      <c r="V62" t="s">
        <v>36</v>
      </c>
      <c r="W62" t="s">
        <v>37</v>
      </c>
      <c r="X62" t="s">
        <v>38</v>
      </c>
      <c r="Y62" t="s">
        <v>37</v>
      </c>
      <c r="Z62" t="s">
        <v>332</v>
      </c>
      <c r="AA62" t="s">
        <v>97</v>
      </c>
      <c r="AB62" t="s">
        <v>116</v>
      </c>
      <c r="AC62" t="s">
        <v>49</v>
      </c>
    </row>
    <row r="63" spans="1:29" x14ac:dyDescent="0.3">
      <c r="A63" t="s">
        <v>333</v>
      </c>
      <c r="B63" t="s">
        <v>334</v>
      </c>
      <c r="C63" t="s">
        <v>274</v>
      </c>
      <c r="D63" t="s">
        <v>72</v>
      </c>
      <c r="E63" t="s">
        <v>335</v>
      </c>
      <c r="F63" t="s">
        <v>46</v>
      </c>
      <c r="G63" s="6">
        <v>54.59</v>
      </c>
      <c r="H63">
        <v>22</v>
      </c>
      <c r="I63">
        <v>20</v>
      </c>
      <c r="J63">
        <v>9</v>
      </c>
      <c r="K63">
        <v>9</v>
      </c>
      <c r="L63">
        <v>6</v>
      </c>
      <c r="M63">
        <v>5</v>
      </c>
      <c r="N63">
        <v>2</v>
      </c>
      <c r="O63">
        <v>7</v>
      </c>
      <c r="P63" s="9">
        <v>5</v>
      </c>
      <c r="Q63">
        <v>10</v>
      </c>
      <c r="R63">
        <v>4</v>
      </c>
      <c r="S63" t="s">
        <v>42</v>
      </c>
      <c r="T63" s="2">
        <v>45353</v>
      </c>
      <c r="U63" t="s">
        <v>79</v>
      </c>
      <c r="V63" t="s">
        <v>80</v>
      </c>
      <c r="W63" t="s">
        <v>37</v>
      </c>
      <c r="X63" t="s">
        <v>37</v>
      </c>
      <c r="Y63" t="s">
        <v>38</v>
      </c>
      <c r="Z63" t="s">
        <v>336</v>
      </c>
      <c r="AA63" t="s">
        <v>40</v>
      </c>
      <c r="AB63" t="s">
        <v>35</v>
      </c>
      <c r="AC63" t="s">
        <v>42</v>
      </c>
    </row>
    <row r="64" spans="1:29" x14ac:dyDescent="0.3">
      <c r="A64" t="s">
        <v>337</v>
      </c>
      <c r="B64" t="s">
        <v>338</v>
      </c>
      <c r="C64" t="s">
        <v>89</v>
      </c>
      <c r="D64" t="s">
        <v>32</v>
      </c>
      <c r="E64" t="s">
        <v>339</v>
      </c>
      <c r="F64" t="s">
        <v>46</v>
      </c>
      <c r="G64" s="6">
        <v>234.69</v>
      </c>
      <c r="H64">
        <v>61</v>
      </c>
      <c r="I64">
        <v>60</v>
      </c>
      <c r="J64">
        <v>4</v>
      </c>
      <c r="K64">
        <v>10</v>
      </c>
      <c r="L64">
        <v>8</v>
      </c>
      <c r="M64">
        <v>4</v>
      </c>
      <c r="N64">
        <v>10</v>
      </c>
      <c r="O64">
        <v>10</v>
      </c>
      <c r="P64" s="9">
        <v>3</v>
      </c>
      <c r="Q64">
        <v>8</v>
      </c>
      <c r="R64">
        <v>6</v>
      </c>
      <c r="S64" t="s">
        <v>53</v>
      </c>
      <c r="T64" s="2">
        <v>43972</v>
      </c>
      <c r="U64" t="s">
        <v>59</v>
      </c>
      <c r="V64" t="s">
        <v>80</v>
      </c>
      <c r="W64" t="s">
        <v>38</v>
      </c>
      <c r="X64" t="s">
        <v>38</v>
      </c>
      <c r="Y64" t="s">
        <v>37</v>
      </c>
      <c r="Z64" t="s">
        <v>340</v>
      </c>
      <c r="AA64" t="s">
        <v>52</v>
      </c>
      <c r="AB64" t="s">
        <v>41</v>
      </c>
      <c r="AC64" t="s">
        <v>34</v>
      </c>
    </row>
    <row r="65" spans="1:29" x14ac:dyDescent="0.3">
      <c r="A65" t="s">
        <v>341</v>
      </c>
      <c r="B65" t="s">
        <v>342</v>
      </c>
      <c r="C65" t="s">
        <v>343</v>
      </c>
      <c r="D65" t="s">
        <v>72</v>
      </c>
      <c r="E65" t="s">
        <v>109</v>
      </c>
      <c r="F65" t="s">
        <v>31</v>
      </c>
      <c r="G65" s="6">
        <v>259.38</v>
      </c>
      <c r="H65">
        <v>23</v>
      </c>
      <c r="I65">
        <v>20</v>
      </c>
      <c r="J65">
        <v>10</v>
      </c>
      <c r="K65">
        <v>2</v>
      </c>
      <c r="L65">
        <v>10</v>
      </c>
      <c r="M65">
        <v>10</v>
      </c>
      <c r="N65">
        <v>3</v>
      </c>
      <c r="O65">
        <v>2</v>
      </c>
      <c r="P65" s="9">
        <v>9</v>
      </c>
      <c r="Q65">
        <v>5</v>
      </c>
      <c r="R65">
        <v>5</v>
      </c>
      <c r="S65" t="s">
        <v>42</v>
      </c>
      <c r="T65" s="2">
        <v>45364</v>
      </c>
      <c r="U65" t="s">
        <v>79</v>
      </c>
      <c r="V65" t="s">
        <v>36</v>
      </c>
      <c r="W65" t="s">
        <v>38</v>
      </c>
      <c r="X65" t="s">
        <v>37</v>
      </c>
      <c r="Y65" t="s">
        <v>38</v>
      </c>
      <c r="Z65" t="s">
        <v>344</v>
      </c>
      <c r="AA65" t="s">
        <v>97</v>
      </c>
      <c r="AB65" t="s">
        <v>59</v>
      </c>
      <c r="AC65" t="s">
        <v>42</v>
      </c>
    </row>
    <row r="66" spans="1:29" x14ac:dyDescent="0.3">
      <c r="A66" t="s">
        <v>345</v>
      </c>
      <c r="B66" t="s">
        <v>346</v>
      </c>
      <c r="C66" t="s">
        <v>347</v>
      </c>
      <c r="D66" t="s">
        <v>66</v>
      </c>
      <c r="E66" t="s">
        <v>348</v>
      </c>
      <c r="F66" t="s">
        <v>31</v>
      </c>
      <c r="G66" s="6">
        <v>407.52</v>
      </c>
      <c r="H66">
        <v>34</v>
      </c>
      <c r="I66">
        <v>30</v>
      </c>
      <c r="J66">
        <v>3</v>
      </c>
      <c r="K66">
        <v>5</v>
      </c>
      <c r="L66">
        <v>4</v>
      </c>
      <c r="M66">
        <v>10</v>
      </c>
      <c r="N66">
        <v>6</v>
      </c>
      <c r="O66">
        <v>1</v>
      </c>
      <c r="P66" s="9">
        <v>5</v>
      </c>
      <c r="Q66">
        <v>6</v>
      </c>
      <c r="R66">
        <v>5</v>
      </c>
      <c r="S66" t="s">
        <v>53</v>
      </c>
      <c r="T66" s="2">
        <v>44164</v>
      </c>
      <c r="U66" t="s">
        <v>59</v>
      </c>
      <c r="V66" t="s">
        <v>68</v>
      </c>
      <c r="W66" t="s">
        <v>37</v>
      </c>
      <c r="X66" t="s">
        <v>37</v>
      </c>
      <c r="Y66" t="s">
        <v>38</v>
      </c>
      <c r="Z66" t="s">
        <v>349</v>
      </c>
      <c r="AA66" t="s">
        <v>61</v>
      </c>
      <c r="AB66" t="s">
        <v>116</v>
      </c>
      <c r="AC66" t="s">
        <v>42</v>
      </c>
    </row>
    <row r="67" spans="1:29" x14ac:dyDescent="0.3">
      <c r="A67" t="s">
        <v>350</v>
      </c>
      <c r="B67" t="s">
        <v>351</v>
      </c>
      <c r="C67" t="s">
        <v>352</v>
      </c>
      <c r="D67" t="s">
        <v>47</v>
      </c>
      <c r="E67" t="s">
        <v>353</v>
      </c>
      <c r="F67" t="s">
        <v>65</v>
      </c>
      <c r="G67" s="6">
        <v>690.47</v>
      </c>
      <c r="H67">
        <v>28</v>
      </c>
      <c r="I67">
        <v>20</v>
      </c>
      <c r="J67">
        <v>7</v>
      </c>
      <c r="K67">
        <v>8</v>
      </c>
      <c r="L67">
        <v>3</v>
      </c>
      <c r="M67">
        <v>3</v>
      </c>
      <c r="N67">
        <v>3</v>
      </c>
      <c r="O67">
        <v>9</v>
      </c>
      <c r="P67" s="9">
        <v>2</v>
      </c>
      <c r="Q67">
        <v>6</v>
      </c>
      <c r="R67">
        <v>6</v>
      </c>
      <c r="S67" t="s">
        <v>42</v>
      </c>
      <c r="T67" s="2">
        <v>44720</v>
      </c>
      <c r="U67" t="s">
        <v>35</v>
      </c>
      <c r="V67" t="s">
        <v>68</v>
      </c>
      <c r="W67" t="s">
        <v>38</v>
      </c>
      <c r="X67" t="s">
        <v>37</v>
      </c>
      <c r="Y67" t="s">
        <v>38</v>
      </c>
      <c r="Z67" t="s">
        <v>354</v>
      </c>
      <c r="AA67" t="s">
        <v>61</v>
      </c>
      <c r="AB67" t="s">
        <v>41</v>
      </c>
      <c r="AC67" t="s">
        <v>42</v>
      </c>
    </row>
    <row r="68" spans="1:29" x14ac:dyDescent="0.3">
      <c r="A68" t="s">
        <v>355</v>
      </c>
      <c r="B68" t="s">
        <v>356</v>
      </c>
      <c r="C68" t="s">
        <v>45</v>
      </c>
      <c r="D68" t="s">
        <v>32</v>
      </c>
      <c r="E68" t="s">
        <v>357</v>
      </c>
      <c r="F68" t="s">
        <v>46</v>
      </c>
      <c r="G68" s="6">
        <v>420.73</v>
      </c>
      <c r="H68">
        <v>50</v>
      </c>
      <c r="I68">
        <v>50</v>
      </c>
      <c r="J68">
        <v>2</v>
      </c>
      <c r="K68">
        <v>6</v>
      </c>
      <c r="L68">
        <v>3</v>
      </c>
      <c r="M68">
        <v>2</v>
      </c>
      <c r="N68">
        <v>3</v>
      </c>
      <c r="O68">
        <v>2</v>
      </c>
      <c r="P68" s="9">
        <v>9</v>
      </c>
      <c r="Q68">
        <v>5</v>
      </c>
      <c r="R68">
        <v>2</v>
      </c>
      <c r="S68" t="s">
        <v>42</v>
      </c>
      <c r="T68" s="2">
        <v>45375</v>
      </c>
      <c r="U68" t="s">
        <v>35</v>
      </c>
      <c r="V68" t="s">
        <v>80</v>
      </c>
      <c r="W68" t="s">
        <v>38</v>
      </c>
      <c r="X68" t="s">
        <v>37</v>
      </c>
      <c r="Y68" t="s">
        <v>37</v>
      </c>
      <c r="Z68" t="s">
        <v>358</v>
      </c>
      <c r="AA68" t="s">
        <v>40</v>
      </c>
      <c r="AB68" t="s">
        <v>116</v>
      </c>
      <c r="AC68" t="s">
        <v>34</v>
      </c>
    </row>
    <row r="69" spans="1:29" x14ac:dyDescent="0.3">
      <c r="A69" t="s">
        <v>359</v>
      </c>
      <c r="B69" t="s">
        <v>360</v>
      </c>
      <c r="C69" t="s">
        <v>113</v>
      </c>
      <c r="D69" t="s">
        <v>72</v>
      </c>
      <c r="E69" t="s">
        <v>217</v>
      </c>
      <c r="F69" t="s">
        <v>31</v>
      </c>
      <c r="G69" s="6">
        <v>750.7</v>
      </c>
      <c r="H69">
        <v>63</v>
      </c>
      <c r="I69">
        <v>60</v>
      </c>
      <c r="J69">
        <v>10</v>
      </c>
      <c r="K69">
        <v>9</v>
      </c>
      <c r="L69">
        <v>2</v>
      </c>
      <c r="M69">
        <v>4</v>
      </c>
      <c r="N69">
        <v>10</v>
      </c>
      <c r="O69">
        <v>4</v>
      </c>
      <c r="P69" s="9">
        <v>3</v>
      </c>
      <c r="Q69">
        <v>2</v>
      </c>
      <c r="R69">
        <v>2</v>
      </c>
      <c r="S69" t="s">
        <v>34</v>
      </c>
      <c r="T69" s="2">
        <v>44872</v>
      </c>
      <c r="U69" t="s">
        <v>79</v>
      </c>
      <c r="V69" t="s">
        <v>50</v>
      </c>
      <c r="W69" t="s">
        <v>37</v>
      </c>
      <c r="X69" t="s">
        <v>37</v>
      </c>
      <c r="Y69" t="s">
        <v>38</v>
      </c>
      <c r="Z69" t="s">
        <v>361</v>
      </c>
      <c r="AA69" t="s">
        <v>97</v>
      </c>
      <c r="AB69" t="s">
        <v>59</v>
      </c>
      <c r="AC69" t="s">
        <v>49</v>
      </c>
    </row>
    <row r="70" spans="1:29" x14ac:dyDescent="0.3">
      <c r="A70" t="s">
        <v>362</v>
      </c>
      <c r="B70" t="s">
        <v>363</v>
      </c>
      <c r="C70" t="s">
        <v>364</v>
      </c>
      <c r="D70" t="s">
        <v>47</v>
      </c>
      <c r="E70" t="s">
        <v>120</v>
      </c>
      <c r="F70" t="s">
        <v>65</v>
      </c>
      <c r="G70" s="6">
        <v>279.83999999999997</v>
      </c>
      <c r="H70">
        <v>18</v>
      </c>
      <c r="I70">
        <v>10</v>
      </c>
      <c r="J70">
        <v>9</v>
      </c>
      <c r="K70">
        <v>10</v>
      </c>
      <c r="L70">
        <v>5</v>
      </c>
      <c r="M70">
        <v>4</v>
      </c>
      <c r="N70">
        <v>5</v>
      </c>
      <c r="O70">
        <v>9</v>
      </c>
      <c r="P70" s="9">
        <v>8</v>
      </c>
      <c r="Q70">
        <v>3</v>
      </c>
      <c r="R70">
        <v>8</v>
      </c>
      <c r="S70" t="s">
        <v>53</v>
      </c>
      <c r="T70" s="2">
        <v>45233</v>
      </c>
      <c r="U70" t="s">
        <v>35</v>
      </c>
      <c r="V70" t="s">
        <v>68</v>
      </c>
      <c r="W70" t="s">
        <v>38</v>
      </c>
      <c r="X70" t="s">
        <v>38</v>
      </c>
      <c r="Y70" t="s">
        <v>37</v>
      </c>
      <c r="Z70" t="s">
        <v>365</v>
      </c>
      <c r="AA70" t="s">
        <v>52</v>
      </c>
      <c r="AB70" t="s">
        <v>59</v>
      </c>
      <c r="AC70" t="s">
        <v>53</v>
      </c>
    </row>
    <row r="71" spans="1:29" x14ac:dyDescent="0.3">
      <c r="A71" t="s">
        <v>366</v>
      </c>
      <c r="B71" t="s">
        <v>367</v>
      </c>
      <c r="C71" t="s">
        <v>162</v>
      </c>
      <c r="D71" t="s">
        <v>47</v>
      </c>
      <c r="E71" t="s">
        <v>368</v>
      </c>
      <c r="F71" t="s">
        <v>65</v>
      </c>
      <c r="G71" s="6">
        <v>718.42</v>
      </c>
      <c r="H71">
        <v>38</v>
      </c>
      <c r="I71">
        <v>30</v>
      </c>
      <c r="J71">
        <v>4</v>
      </c>
      <c r="K71">
        <v>6</v>
      </c>
      <c r="L71">
        <v>8</v>
      </c>
      <c r="M71">
        <v>3</v>
      </c>
      <c r="N71">
        <v>10</v>
      </c>
      <c r="O71">
        <v>5</v>
      </c>
      <c r="P71" s="9">
        <v>3</v>
      </c>
      <c r="Q71">
        <v>9</v>
      </c>
      <c r="R71">
        <v>7</v>
      </c>
      <c r="S71" t="s">
        <v>42</v>
      </c>
      <c r="T71" s="2">
        <v>44901</v>
      </c>
      <c r="U71" t="s">
        <v>59</v>
      </c>
      <c r="V71" t="s">
        <v>50</v>
      </c>
      <c r="W71" t="s">
        <v>37</v>
      </c>
      <c r="X71" t="s">
        <v>37</v>
      </c>
      <c r="Y71" t="s">
        <v>37</v>
      </c>
      <c r="Z71" t="s">
        <v>369</v>
      </c>
      <c r="AA71" t="s">
        <v>97</v>
      </c>
      <c r="AB71" t="s">
        <v>41</v>
      </c>
      <c r="AC71" t="s">
        <v>53</v>
      </c>
    </row>
    <row r="72" spans="1:29" x14ac:dyDescent="0.3">
      <c r="A72" t="s">
        <v>370</v>
      </c>
      <c r="B72" t="s">
        <v>371</v>
      </c>
      <c r="C72" t="s">
        <v>162</v>
      </c>
      <c r="D72" t="s">
        <v>32</v>
      </c>
      <c r="E72" t="s">
        <v>372</v>
      </c>
      <c r="F72" t="s">
        <v>31</v>
      </c>
      <c r="G72" s="6">
        <v>135</v>
      </c>
      <c r="H72">
        <v>20</v>
      </c>
      <c r="I72">
        <v>20</v>
      </c>
      <c r="J72">
        <v>8</v>
      </c>
      <c r="K72">
        <v>6</v>
      </c>
      <c r="L72">
        <v>1</v>
      </c>
      <c r="M72">
        <v>8</v>
      </c>
      <c r="N72">
        <v>1</v>
      </c>
      <c r="O72">
        <v>6</v>
      </c>
      <c r="P72" s="9">
        <v>2</v>
      </c>
      <c r="Q72">
        <v>4</v>
      </c>
      <c r="R72">
        <v>5</v>
      </c>
      <c r="S72" t="s">
        <v>34</v>
      </c>
      <c r="T72" s="2">
        <v>43939</v>
      </c>
      <c r="U72" t="s">
        <v>59</v>
      </c>
      <c r="V72" t="s">
        <v>68</v>
      </c>
      <c r="W72" t="s">
        <v>37</v>
      </c>
      <c r="X72" t="s">
        <v>37</v>
      </c>
      <c r="Y72" t="s">
        <v>37</v>
      </c>
      <c r="Z72" t="s">
        <v>373</v>
      </c>
      <c r="AA72" t="s">
        <v>61</v>
      </c>
      <c r="AB72" t="s">
        <v>35</v>
      </c>
      <c r="AC72" t="s">
        <v>42</v>
      </c>
    </row>
    <row r="73" spans="1:29" x14ac:dyDescent="0.3">
      <c r="A73" t="s">
        <v>374</v>
      </c>
      <c r="B73" t="s">
        <v>375</v>
      </c>
      <c r="C73" t="s">
        <v>45</v>
      </c>
      <c r="D73" t="s">
        <v>47</v>
      </c>
      <c r="E73" t="s">
        <v>376</v>
      </c>
      <c r="F73" t="s">
        <v>31</v>
      </c>
      <c r="G73" s="6">
        <v>258.26</v>
      </c>
      <c r="H73">
        <v>24</v>
      </c>
      <c r="I73">
        <v>20</v>
      </c>
      <c r="J73">
        <v>6</v>
      </c>
      <c r="K73">
        <v>8</v>
      </c>
      <c r="L73">
        <v>4</v>
      </c>
      <c r="M73">
        <v>7</v>
      </c>
      <c r="N73">
        <v>2</v>
      </c>
      <c r="O73">
        <v>5</v>
      </c>
      <c r="P73" s="9">
        <v>5</v>
      </c>
      <c r="Q73">
        <v>6</v>
      </c>
      <c r="R73">
        <v>4</v>
      </c>
      <c r="S73" t="s">
        <v>49</v>
      </c>
      <c r="T73" s="2">
        <v>43910</v>
      </c>
      <c r="U73" t="s">
        <v>59</v>
      </c>
      <c r="V73" t="s">
        <v>80</v>
      </c>
      <c r="W73" t="s">
        <v>38</v>
      </c>
      <c r="X73" t="s">
        <v>37</v>
      </c>
      <c r="Y73" t="s">
        <v>38</v>
      </c>
      <c r="Z73" t="s">
        <v>377</v>
      </c>
      <c r="AA73" t="s">
        <v>52</v>
      </c>
      <c r="AB73" t="s">
        <v>41</v>
      </c>
      <c r="AC73" t="s">
        <v>34</v>
      </c>
    </row>
    <row r="74" spans="1:29" x14ac:dyDescent="0.3">
      <c r="A74" t="s">
        <v>378</v>
      </c>
      <c r="B74" t="s">
        <v>379</v>
      </c>
      <c r="C74" t="s">
        <v>235</v>
      </c>
      <c r="D74" t="s">
        <v>72</v>
      </c>
      <c r="E74" t="s">
        <v>380</v>
      </c>
      <c r="F74" t="s">
        <v>46</v>
      </c>
      <c r="G74" s="6">
        <v>409.21</v>
      </c>
      <c r="H74">
        <v>35</v>
      </c>
      <c r="I74">
        <v>30</v>
      </c>
      <c r="J74">
        <v>5</v>
      </c>
      <c r="K74">
        <v>4</v>
      </c>
      <c r="L74">
        <v>7</v>
      </c>
      <c r="M74">
        <v>4</v>
      </c>
      <c r="N74">
        <v>6</v>
      </c>
      <c r="O74">
        <v>4</v>
      </c>
      <c r="P74" s="9">
        <v>7</v>
      </c>
      <c r="Q74">
        <v>1</v>
      </c>
      <c r="R74">
        <v>9</v>
      </c>
      <c r="S74" t="s">
        <v>34</v>
      </c>
      <c r="T74" s="2">
        <v>44858</v>
      </c>
      <c r="U74" t="s">
        <v>35</v>
      </c>
      <c r="V74" t="s">
        <v>68</v>
      </c>
      <c r="W74" t="s">
        <v>37</v>
      </c>
      <c r="X74" t="s">
        <v>38</v>
      </c>
      <c r="Y74" t="s">
        <v>37</v>
      </c>
      <c r="Z74" t="s">
        <v>381</v>
      </c>
      <c r="AA74" t="s">
        <v>52</v>
      </c>
      <c r="AB74" t="s">
        <v>35</v>
      </c>
      <c r="AC74" t="s">
        <v>42</v>
      </c>
    </row>
    <row r="75" spans="1:29" x14ac:dyDescent="0.3">
      <c r="A75" t="s">
        <v>382</v>
      </c>
      <c r="B75" t="s">
        <v>383</v>
      </c>
      <c r="C75" t="s">
        <v>113</v>
      </c>
      <c r="D75" t="s">
        <v>66</v>
      </c>
      <c r="E75" t="s">
        <v>384</v>
      </c>
      <c r="F75" t="s">
        <v>46</v>
      </c>
      <c r="G75" s="6">
        <v>134.37</v>
      </c>
      <c r="H75">
        <v>19</v>
      </c>
      <c r="I75">
        <v>10</v>
      </c>
      <c r="J75">
        <v>3</v>
      </c>
      <c r="K75">
        <v>3</v>
      </c>
      <c r="L75">
        <v>10</v>
      </c>
      <c r="M75">
        <v>5</v>
      </c>
      <c r="N75">
        <v>6</v>
      </c>
      <c r="O75">
        <v>9</v>
      </c>
      <c r="P75" s="9">
        <v>2</v>
      </c>
      <c r="Q75">
        <v>10</v>
      </c>
      <c r="R75">
        <v>5</v>
      </c>
      <c r="S75" t="s">
        <v>53</v>
      </c>
      <c r="T75" s="2">
        <v>44950</v>
      </c>
      <c r="U75" t="s">
        <v>79</v>
      </c>
      <c r="V75" t="s">
        <v>80</v>
      </c>
      <c r="W75" t="s">
        <v>38</v>
      </c>
      <c r="X75" t="s">
        <v>38</v>
      </c>
      <c r="Y75" t="s">
        <v>37</v>
      </c>
      <c r="Z75" t="s">
        <v>385</v>
      </c>
      <c r="AA75" t="s">
        <v>40</v>
      </c>
      <c r="AB75" t="s">
        <v>35</v>
      </c>
      <c r="AC75" t="s">
        <v>34</v>
      </c>
    </row>
    <row r="76" spans="1:29" x14ac:dyDescent="0.3">
      <c r="A76" t="s">
        <v>386</v>
      </c>
      <c r="B76" t="s">
        <v>387</v>
      </c>
      <c r="C76" t="s">
        <v>89</v>
      </c>
      <c r="D76" t="s">
        <v>47</v>
      </c>
      <c r="E76" t="s">
        <v>253</v>
      </c>
      <c r="F76" t="s">
        <v>31</v>
      </c>
      <c r="G76" s="6">
        <v>696.79</v>
      </c>
      <c r="H76">
        <v>75</v>
      </c>
      <c r="I76">
        <v>70</v>
      </c>
      <c r="J76">
        <v>5</v>
      </c>
      <c r="K76">
        <v>8</v>
      </c>
      <c r="L76">
        <v>9</v>
      </c>
      <c r="M76">
        <v>1</v>
      </c>
      <c r="N76">
        <v>6</v>
      </c>
      <c r="O76">
        <v>4</v>
      </c>
      <c r="P76" s="9">
        <v>6</v>
      </c>
      <c r="Q76">
        <v>8</v>
      </c>
      <c r="R76">
        <v>3</v>
      </c>
      <c r="S76" t="s">
        <v>53</v>
      </c>
      <c r="T76" s="2">
        <v>43878</v>
      </c>
      <c r="U76" t="s">
        <v>79</v>
      </c>
      <c r="V76" t="s">
        <v>68</v>
      </c>
      <c r="W76" t="s">
        <v>37</v>
      </c>
      <c r="X76" t="s">
        <v>38</v>
      </c>
      <c r="Y76" t="s">
        <v>37</v>
      </c>
      <c r="Z76" t="s">
        <v>388</v>
      </c>
      <c r="AA76" t="s">
        <v>61</v>
      </c>
      <c r="AB76" t="s">
        <v>116</v>
      </c>
      <c r="AC76" t="s">
        <v>53</v>
      </c>
    </row>
    <row r="77" spans="1:29" x14ac:dyDescent="0.3">
      <c r="A77" t="s">
        <v>389</v>
      </c>
      <c r="B77" t="s">
        <v>390</v>
      </c>
      <c r="C77" t="s">
        <v>347</v>
      </c>
      <c r="D77" t="s">
        <v>47</v>
      </c>
      <c r="E77" t="s">
        <v>391</v>
      </c>
      <c r="F77" t="s">
        <v>31</v>
      </c>
      <c r="G77" s="6">
        <v>217.87</v>
      </c>
      <c r="H77">
        <v>32</v>
      </c>
      <c r="I77">
        <v>30</v>
      </c>
      <c r="J77">
        <v>5</v>
      </c>
      <c r="K77">
        <v>8</v>
      </c>
      <c r="L77">
        <v>10</v>
      </c>
      <c r="M77">
        <v>8</v>
      </c>
      <c r="N77">
        <v>3</v>
      </c>
      <c r="O77">
        <v>9</v>
      </c>
      <c r="P77" s="9">
        <v>4</v>
      </c>
      <c r="Q77">
        <v>3</v>
      </c>
      <c r="R77">
        <v>3</v>
      </c>
      <c r="S77" t="s">
        <v>34</v>
      </c>
      <c r="T77" s="2">
        <v>44491</v>
      </c>
      <c r="U77" t="s">
        <v>35</v>
      </c>
      <c r="V77" t="s">
        <v>80</v>
      </c>
      <c r="W77" t="s">
        <v>38</v>
      </c>
      <c r="X77" t="s">
        <v>37</v>
      </c>
      <c r="Y77" t="s">
        <v>38</v>
      </c>
      <c r="Z77" t="s">
        <v>392</v>
      </c>
      <c r="AA77" t="s">
        <v>97</v>
      </c>
      <c r="AB77" t="s">
        <v>35</v>
      </c>
      <c r="AC77" t="s">
        <v>53</v>
      </c>
    </row>
    <row r="78" spans="1:29" x14ac:dyDescent="0.3">
      <c r="A78" t="s">
        <v>393</v>
      </c>
      <c r="B78" t="s">
        <v>394</v>
      </c>
      <c r="C78" t="s">
        <v>274</v>
      </c>
      <c r="D78" t="s">
        <v>57</v>
      </c>
      <c r="E78" t="s">
        <v>395</v>
      </c>
      <c r="F78" t="s">
        <v>65</v>
      </c>
      <c r="G78" s="6">
        <v>382.5</v>
      </c>
      <c r="H78">
        <v>36</v>
      </c>
      <c r="I78">
        <v>30</v>
      </c>
      <c r="J78">
        <v>2</v>
      </c>
      <c r="K78">
        <v>10</v>
      </c>
      <c r="L78">
        <v>4</v>
      </c>
      <c r="M78">
        <v>1</v>
      </c>
      <c r="N78">
        <v>7</v>
      </c>
      <c r="O78">
        <v>6</v>
      </c>
      <c r="P78" s="9">
        <v>8</v>
      </c>
      <c r="Q78">
        <v>10</v>
      </c>
      <c r="R78">
        <v>1</v>
      </c>
      <c r="S78" t="s">
        <v>42</v>
      </c>
      <c r="T78" s="2">
        <v>44085</v>
      </c>
      <c r="U78" t="s">
        <v>79</v>
      </c>
      <c r="V78" t="s">
        <v>50</v>
      </c>
      <c r="W78" t="s">
        <v>38</v>
      </c>
      <c r="X78" t="s">
        <v>38</v>
      </c>
      <c r="Y78" t="s">
        <v>38</v>
      </c>
      <c r="Z78" t="s">
        <v>396</v>
      </c>
      <c r="AA78" t="s">
        <v>97</v>
      </c>
      <c r="AB78" t="s">
        <v>41</v>
      </c>
      <c r="AC78" t="s">
        <v>42</v>
      </c>
    </row>
    <row r="79" spans="1:29" x14ac:dyDescent="0.3">
      <c r="A79" t="s">
        <v>397</v>
      </c>
      <c r="B79" t="s">
        <v>398</v>
      </c>
      <c r="C79" t="s">
        <v>399</v>
      </c>
      <c r="D79" t="s">
        <v>47</v>
      </c>
      <c r="E79" t="s">
        <v>400</v>
      </c>
      <c r="F79" t="s">
        <v>46</v>
      </c>
      <c r="G79" s="6">
        <v>269.99</v>
      </c>
      <c r="H79">
        <v>70</v>
      </c>
      <c r="I79">
        <v>70</v>
      </c>
      <c r="J79">
        <v>4</v>
      </c>
      <c r="K79">
        <v>5</v>
      </c>
      <c r="L79">
        <v>10</v>
      </c>
      <c r="M79">
        <v>5</v>
      </c>
      <c r="N79">
        <v>8</v>
      </c>
      <c r="O79">
        <v>5</v>
      </c>
      <c r="P79" s="9">
        <v>5</v>
      </c>
      <c r="Q79">
        <v>8</v>
      </c>
      <c r="R79">
        <v>2</v>
      </c>
      <c r="S79" t="s">
        <v>49</v>
      </c>
      <c r="T79" s="2">
        <v>44312</v>
      </c>
      <c r="U79" t="s">
        <v>35</v>
      </c>
      <c r="V79" t="s">
        <v>80</v>
      </c>
      <c r="W79" t="s">
        <v>38</v>
      </c>
      <c r="X79" t="s">
        <v>37</v>
      </c>
      <c r="Y79" t="s">
        <v>37</v>
      </c>
      <c r="Z79" t="s">
        <v>401</v>
      </c>
      <c r="AA79" t="s">
        <v>97</v>
      </c>
      <c r="AB79" t="s">
        <v>35</v>
      </c>
      <c r="AC79" t="s">
        <v>34</v>
      </c>
    </row>
    <row r="80" spans="1:29" x14ac:dyDescent="0.3">
      <c r="A80" t="s">
        <v>402</v>
      </c>
      <c r="B80" t="s">
        <v>403</v>
      </c>
      <c r="C80" t="s">
        <v>149</v>
      </c>
      <c r="D80" t="s">
        <v>47</v>
      </c>
      <c r="E80" t="s">
        <v>404</v>
      </c>
      <c r="F80" t="s">
        <v>31</v>
      </c>
      <c r="G80" s="6">
        <v>263.33999999999997</v>
      </c>
      <c r="H80">
        <v>67</v>
      </c>
      <c r="I80">
        <v>60</v>
      </c>
      <c r="J80">
        <v>9</v>
      </c>
      <c r="K80">
        <v>4</v>
      </c>
      <c r="L80">
        <v>4</v>
      </c>
      <c r="M80">
        <v>6</v>
      </c>
      <c r="N80">
        <v>6</v>
      </c>
      <c r="O80">
        <v>4</v>
      </c>
      <c r="P80" s="9">
        <v>2</v>
      </c>
      <c r="Q80">
        <v>6</v>
      </c>
      <c r="R80">
        <v>3</v>
      </c>
      <c r="S80" t="s">
        <v>49</v>
      </c>
      <c r="T80" s="2">
        <v>44383</v>
      </c>
      <c r="U80" t="s">
        <v>35</v>
      </c>
      <c r="V80" t="s">
        <v>36</v>
      </c>
      <c r="W80" t="s">
        <v>38</v>
      </c>
      <c r="X80" t="s">
        <v>37</v>
      </c>
      <c r="Y80" t="s">
        <v>38</v>
      </c>
      <c r="Z80" t="s">
        <v>405</v>
      </c>
      <c r="AA80" t="s">
        <v>52</v>
      </c>
      <c r="AB80" t="s">
        <v>35</v>
      </c>
      <c r="AC80" t="s">
        <v>49</v>
      </c>
    </row>
    <row r="81" spans="1:29" x14ac:dyDescent="0.3">
      <c r="A81" t="s">
        <v>406</v>
      </c>
      <c r="B81" t="s">
        <v>407</v>
      </c>
      <c r="C81" t="s">
        <v>343</v>
      </c>
      <c r="D81" t="s">
        <v>72</v>
      </c>
      <c r="E81" t="s">
        <v>408</v>
      </c>
      <c r="F81" t="s">
        <v>31</v>
      </c>
      <c r="G81" s="6">
        <v>229.78</v>
      </c>
      <c r="H81">
        <v>62</v>
      </c>
      <c r="I81">
        <v>60</v>
      </c>
      <c r="J81">
        <v>4</v>
      </c>
      <c r="K81">
        <v>5</v>
      </c>
      <c r="L81">
        <v>6</v>
      </c>
      <c r="M81">
        <v>2</v>
      </c>
      <c r="N81">
        <v>5</v>
      </c>
      <c r="O81">
        <v>2</v>
      </c>
      <c r="P81" s="9">
        <v>9</v>
      </c>
      <c r="Q81">
        <v>8</v>
      </c>
      <c r="R81">
        <v>2</v>
      </c>
      <c r="S81" t="s">
        <v>42</v>
      </c>
      <c r="T81" s="2">
        <v>44646</v>
      </c>
      <c r="U81" t="s">
        <v>59</v>
      </c>
      <c r="V81" t="s">
        <v>36</v>
      </c>
      <c r="W81" t="s">
        <v>38</v>
      </c>
      <c r="X81" t="s">
        <v>37</v>
      </c>
      <c r="Y81" t="s">
        <v>38</v>
      </c>
      <c r="Z81" t="s">
        <v>409</v>
      </c>
      <c r="AA81" t="s">
        <v>61</v>
      </c>
      <c r="AB81" t="s">
        <v>116</v>
      </c>
      <c r="AC81" t="s">
        <v>53</v>
      </c>
    </row>
    <row r="82" spans="1:29" x14ac:dyDescent="0.3">
      <c r="A82" t="s">
        <v>410</v>
      </c>
      <c r="B82" t="s">
        <v>411</v>
      </c>
      <c r="C82" t="s">
        <v>212</v>
      </c>
      <c r="D82" t="s">
        <v>32</v>
      </c>
      <c r="E82" t="s">
        <v>412</v>
      </c>
      <c r="F82" t="s">
        <v>31</v>
      </c>
      <c r="G82" s="6">
        <v>435.52</v>
      </c>
      <c r="H82">
        <v>50</v>
      </c>
      <c r="I82">
        <v>50</v>
      </c>
      <c r="J82">
        <v>9</v>
      </c>
      <c r="K82">
        <v>1</v>
      </c>
      <c r="L82">
        <v>8</v>
      </c>
      <c r="M82">
        <v>8</v>
      </c>
      <c r="N82">
        <v>7</v>
      </c>
      <c r="O82">
        <v>6</v>
      </c>
      <c r="P82" s="9">
        <v>1</v>
      </c>
      <c r="Q82">
        <v>10</v>
      </c>
      <c r="R82">
        <v>2</v>
      </c>
      <c r="S82" t="s">
        <v>49</v>
      </c>
      <c r="T82" s="2">
        <v>44768</v>
      </c>
      <c r="U82" t="s">
        <v>59</v>
      </c>
      <c r="V82" t="s">
        <v>68</v>
      </c>
      <c r="W82" t="s">
        <v>38</v>
      </c>
      <c r="X82" t="s">
        <v>37</v>
      </c>
      <c r="Y82" t="s">
        <v>38</v>
      </c>
      <c r="Z82" t="s">
        <v>413</v>
      </c>
      <c r="AA82" t="s">
        <v>97</v>
      </c>
      <c r="AB82" t="s">
        <v>35</v>
      </c>
      <c r="AC82" t="s">
        <v>53</v>
      </c>
    </row>
    <row r="83" spans="1:29" x14ac:dyDescent="0.3">
      <c r="A83" t="s">
        <v>414</v>
      </c>
      <c r="B83" t="s">
        <v>415</v>
      </c>
      <c r="C83" t="s">
        <v>129</v>
      </c>
      <c r="D83" t="s">
        <v>47</v>
      </c>
      <c r="E83" t="s">
        <v>416</v>
      </c>
      <c r="F83" t="s">
        <v>46</v>
      </c>
      <c r="G83" s="6">
        <v>477.1</v>
      </c>
      <c r="H83">
        <v>63</v>
      </c>
      <c r="I83">
        <v>60</v>
      </c>
      <c r="J83">
        <v>5</v>
      </c>
      <c r="K83">
        <v>1</v>
      </c>
      <c r="L83">
        <v>8</v>
      </c>
      <c r="M83">
        <v>4</v>
      </c>
      <c r="N83">
        <v>7</v>
      </c>
      <c r="O83">
        <v>4</v>
      </c>
      <c r="P83" s="9">
        <v>8</v>
      </c>
      <c r="Q83">
        <v>8</v>
      </c>
      <c r="R83">
        <v>6</v>
      </c>
      <c r="S83" t="s">
        <v>53</v>
      </c>
      <c r="T83" s="2">
        <v>43932</v>
      </c>
      <c r="U83" t="s">
        <v>35</v>
      </c>
      <c r="V83" t="s">
        <v>80</v>
      </c>
      <c r="W83" t="s">
        <v>38</v>
      </c>
      <c r="X83" t="s">
        <v>38</v>
      </c>
      <c r="Y83" t="s">
        <v>38</v>
      </c>
      <c r="Z83" t="s">
        <v>417</v>
      </c>
      <c r="AA83" t="s">
        <v>52</v>
      </c>
      <c r="AB83" t="s">
        <v>35</v>
      </c>
      <c r="AC83" t="s">
        <v>53</v>
      </c>
    </row>
    <row r="84" spans="1:29" x14ac:dyDescent="0.3">
      <c r="A84" t="s">
        <v>418</v>
      </c>
      <c r="B84" t="s">
        <v>419</v>
      </c>
      <c r="C84" t="s">
        <v>330</v>
      </c>
      <c r="D84" t="s">
        <v>66</v>
      </c>
      <c r="E84" t="s">
        <v>420</v>
      </c>
      <c r="F84" t="s">
        <v>31</v>
      </c>
      <c r="G84" s="6">
        <v>626.45000000000005</v>
      </c>
      <c r="H84">
        <v>28</v>
      </c>
      <c r="I84">
        <v>20</v>
      </c>
      <c r="J84">
        <v>4</v>
      </c>
      <c r="K84">
        <v>10</v>
      </c>
      <c r="L84">
        <v>7</v>
      </c>
      <c r="M84">
        <v>9</v>
      </c>
      <c r="N84">
        <v>5</v>
      </c>
      <c r="O84">
        <v>10</v>
      </c>
      <c r="P84" s="9">
        <v>1</v>
      </c>
      <c r="Q84">
        <v>2</v>
      </c>
      <c r="R84">
        <v>7</v>
      </c>
      <c r="S84" t="s">
        <v>42</v>
      </c>
      <c r="T84" s="2">
        <v>44587</v>
      </c>
      <c r="U84" t="s">
        <v>79</v>
      </c>
      <c r="V84" t="s">
        <v>68</v>
      </c>
      <c r="W84" t="s">
        <v>38</v>
      </c>
      <c r="X84" t="s">
        <v>38</v>
      </c>
      <c r="Y84" t="s">
        <v>38</v>
      </c>
      <c r="Z84" t="s">
        <v>421</v>
      </c>
      <c r="AA84" t="s">
        <v>97</v>
      </c>
      <c r="AB84" t="s">
        <v>41</v>
      </c>
      <c r="AC84" t="s">
        <v>53</v>
      </c>
    </row>
    <row r="85" spans="1:29" x14ac:dyDescent="0.3">
      <c r="A85" t="s">
        <v>422</v>
      </c>
      <c r="B85" t="s">
        <v>224</v>
      </c>
      <c r="C85" t="s">
        <v>180</v>
      </c>
      <c r="D85" t="s">
        <v>72</v>
      </c>
      <c r="E85" t="s">
        <v>423</v>
      </c>
      <c r="F85" t="s">
        <v>46</v>
      </c>
      <c r="G85" s="6">
        <v>779.57</v>
      </c>
      <c r="H85">
        <v>28</v>
      </c>
      <c r="I85">
        <v>20</v>
      </c>
      <c r="J85">
        <v>3</v>
      </c>
      <c r="K85">
        <v>3</v>
      </c>
      <c r="L85">
        <v>3</v>
      </c>
      <c r="M85">
        <v>3</v>
      </c>
      <c r="N85">
        <v>7</v>
      </c>
      <c r="O85">
        <v>4</v>
      </c>
      <c r="P85" s="9">
        <v>4</v>
      </c>
      <c r="Q85">
        <v>5</v>
      </c>
      <c r="R85">
        <v>1</v>
      </c>
      <c r="S85" t="s">
        <v>42</v>
      </c>
      <c r="T85" s="2">
        <v>44087</v>
      </c>
      <c r="U85" t="s">
        <v>35</v>
      </c>
      <c r="V85" t="s">
        <v>50</v>
      </c>
      <c r="W85" t="s">
        <v>37</v>
      </c>
      <c r="X85" t="s">
        <v>38</v>
      </c>
      <c r="Y85" t="s">
        <v>38</v>
      </c>
      <c r="Z85" t="s">
        <v>424</v>
      </c>
      <c r="AA85" t="s">
        <v>61</v>
      </c>
      <c r="AB85" t="s">
        <v>59</v>
      </c>
      <c r="AC85" t="s">
        <v>49</v>
      </c>
    </row>
    <row r="86" spans="1:29" x14ac:dyDescent="0.3">
      <c r="A86" t="s">
        <v>425</v>
      </c>
      <c r="B86" t="s">
        <v>426</v>
      </c>
      <c r="C86" t="s">
        <v>347</v>
      </c>
      <c r="D86" t="s">
        <v>32</v>
      </c>
      <c r="E86" t="s">
        <v>427</v>
      </c>
      <c r="F86" t="s">
        <v>65</v>
      </c>
      <c r="G86" s="6">
        <v>597.47</v>
      </c>
      <c r="H86">
        <v>36</v>
      </c>
      <c r="I86">
        <v>30</v>
      </c>
      <c r="J86">
        <v>8</v>
      </c>
      <c r="K86">
        <v>6</v>
      </c>
      <c r="L86">
        <v>2</v>
      </c>
      <c r="M86">
        <v>3</v>
      </c>
      <c r="N86">
        <v>7</v>
      </c>
      <c r="O86">
        <v>3</v>
      </c>
      <c r="P86" s="9">
        <v>4</v>
      </c>
      <c r="Q86">
        <v>3</v>
      </c>
      <c r="R86">
        <v>5</v>
      </c>
      <c r="S86" t="s">
        <v>42</v>
      </c>
      <c r="T86" s="2">
        <v>44266</v>
      </c>
      <c r="U86" t="s">
        <v>59</v>
      </c>
      <c r="V86" t="s">
        <v>80</v>
      </c>
      <c r="W86" t="s">
        <v>38</v>
      </c>
      <c r="X86" t="s">
        <v>37</v>
      </c>
      <c r="Y86" t="s">
        <v>38</v>
      </c>
      <c r="Z86" t="s">
        <v>428</v>
      </c>
      <c r="AA86" t="s">
        <v>52</v>
      </c>
      <c r="AB86" t="s">
        <v>41</v>
      </c>
      <c r="AC86" t="s">
        <v>53</v>
      </c>
    </row>
    <row r="87" spans="1:29" x14ac:dyDescent="0.3">
      <c r="A87" t="s">
        <v>429</v>
      </c>
      <c r="B87" t="s">
        <v>430</v>
      </c>
      <c r="C87" t="s">
        <v>431</v>
      </c>
      <c r="D87" t="s">
        <v>57</v>
      </c>
      <c r="E87" t="s">
        <v>432</v>
      </c>
      <c r="F87" t="s">
        <v>31</v>
      </c>
      <c r="G87" s="6">
        <v>720.93</v>
      </c>
      <c r="H87">
        <v>57</v>
      </c>
      <c r="I87">
        <v>50</v>
      </c>
      <c r="J87">
        <v>1</v>
      </c>
      <c r="K87">
        <v>8</v>
      </c>
      <c r="L87">
        <v>4</v>
      </c>
      <c r="M87">
        <v>2</v>
      </c>
      <c r="N87">
        <v>8</v>
      </c>
      <c r="O87">
        <v>8</v>
      </c>
      <c r="P87" s="9">
        <v>4</v>
      </c>
      <c r="Q87">
        <v>6</v>
      </c>
      <c r="R87">
        <v>4</v>
      </c>
      <c r="S87" t="s">
        <v>42</v>
      </c>
      <c r="T87" s="2">
        <v>45479</v>
      </c>
      <c r="U87" t="s">
        <v>79</v>
      </c>
      <c r="V87" t="s">
        <v>36</v>
      </c>
      <c r="W87" t="s">
        <v>37</v>
      </c>
      <c r="X87" t="s">
        <v>38</v>
      </c>
      <c r="Y87" t="s">
        <v>37</v>
      </c>
      <c r="Z87" t="s">
        <v>433</v>
      </c>
      <c r="AA87" t="s">
        <v>52</v>
      </c>
      <c r="AB87" t="s">
        <v>116</v>
      </c>
      <c r="AC87" t="s">
        <v>34</v>
      </c>
    </row>
    <row r="88" spans="1:29" x14ac:dyDescent="0.3">
      <c r="A88" t="s">
        <v>434</v>
      </c>
      <c r="B88" t="s">
        <v>435</v>
      </c>
      <c r="C88" t="s">
        <v>436</v>
      </c>
      <c r="D88" t="s">
        <v>47</v>
      </c>
      <c r="E88" t="s">
        <v>150</v>
      </c>
      <c r="F88" t="s">
        <v>31</v>
      </c>
      <c r="G88" s="6">
        <v>678.26</v>
      </c>
      <c r="H88">
        <v>60</v>
      </c>
      <c r="I88">
        <v>60</v>
      </c>
      <c r="J88">
        <v>3</v>
      </c>
      <c r="K88">
        <v>5</v>
      </c>
      <c r="L88">
        <v>6</v>
      </c>
      <c r="M88">
        <v>1</v>
      </c>
      <c r="N88">
        <v>9</v>
      </c>
      <c r="O88">
        <v>2</v>
      </c>
      <c r="P88" s="9">
        <v>6</v>
      </c>
      <c r="Q88">
        <v>10</v>
      </c>
      <c r="R88">
        <v>4</v>
      </c>
      <c r="S88" t="s">
        <v>42</v>
      </c>
      <c r="T88" s="2">
        <v>45299</v>
      </c>
      <c r="U88" t="s">
        <v>35</v>
      </c>
      <c r="V88" t="s">
        <v>80</v>
      </c>
      <c r="W88" t="s">
        <v>37</v>
      </c>
      <c r="X88" t="s">
        <v>38</v>
      </c>
      <c r="Y88" t="s">
        <v>37</v>
      </c>
      <c r="Z88" t="s">
        <v>437</v>
      </c>
      <c r="AA88" t="s">
        <v>40</v>
      </c>
      <c r="AB88" t="s">
        <v>35</v>
      </c>
      <c r="AC88" t="s">
        <v>49</v>
      </c>
    </row>
    <row r="89" spans="1:29" x14ac:dyDescent="0.3">
      <c r="A89" t="s">
        <v>438</v>
      </c>
      <c r="B89" t="s">
        <v>439</v>
      </c>
      <c r="C89" t="s">
        <v>235</v>
      </c>
      <c r="D89" t="s">
        <v>72</v>
      </c>
      <c r="E89" t="s">
        <v>440</v>
      </c>
      <c r="F89" t="s">
        <v>31</v>
      </c>
      <c r="G89" s="6">
        <v>418.29</v>
      </c>
      <c r="H89">
        <v>28</v>
      </c>
      <c r="I89">
        <v>20</v>
      </c>
      <c r="J89">
        <v>10</v>
      </c>
      <c r="K89">
        <v>9</v>
      </c>
      <c r="L89">
        <v>1</v>
      </c>
      <c r="M89">
        <v>4</v>
      </c>
      <c r="N89">
        <v>7</v>
      </c>
      <c r="O89">
        <v>3</v>
      </c>
      <c r="P89" s="9">
        <v>3</v>
      </c>
      <c r="Q89">
        <v>4</v>
      </c>
      <c r="R89">
        <v>2</v>
      </c>
      <c r="S89" t="s">
        <v>42</v>
      </c>
      <c r="T89" s="2">
        <v>44433</v>
      </c>
      <c r="U89" t="s">
        <v>59</v>
      </c>
      <c r="V89" t="s">
        <v>50</v>
      </c>
      <c r="W89" t="s">
        <v>38</v>
      </c>
      <c r="X89" t="s">
        <v>37</v>
      </c>
      <c r="Y89" t="s">
        <v>38</v>
      </c>
      <c r="Z89" t="s">
        <v>441</v>
      </c>
      <c r="AA89" t="s">
        <v>40</v>
      </c>
      <c r="AB89" t="s">
        <v>59</v>
      </c>
      <c r="AC89" t="s">
        <v>53</v>
      </c>
    </row>
    <row r="90" spans="1:29" x14ac:dyDescent="0.3">
      <c r="A90" t="s">
        <v>442</v>
      </c>
      <c r="B90" t="s">
        <v>443</v>
      </c>
      <c r="C90" t="s">
        <v>352</v>
      </c>
      <c r="D90" t="s">
        <v>72</v>
      </c>
      <c r="E90" t="s">
        <v>444</v>
      </c>
      <c r="F90" t="s">
        <v>46</v>
      </c>
      <c r="G90" s="6">
        <v>638.17999999999995</v>
      </c>
      <c r="H90">
        <v>34</v>
      </c>
      <c r="I90">
        <v>30</v>
      </c>
      <c r="J90">
        <v>6</v>
      </c>
      <c r="K90">
        <v>3</v>
      </c>
      <c r="L90">
        <v>2</v>
      </c>
      <c r="M90">
        <v>8</v>
      </c>
      <c r="N90">
        <v>3</v>
      </c>
      <c r="O90">
        <v>8</v>
      </c>
      <c r="P90" s="9">
        <v>4</v>
      </c>
      <c r="Q90">
        <v>7</v>
      </c>
      <c r="R90">
        <v>6</v>
      </c>
      <c r="S90" t="s">
        <v>49</v>
      </c>
      <c r="T90" s="2">
        <v>44984</v>
      </c>
      <c r="U90" t="s">
        <v>59</v>
      </c>
      <c r="V90" t="s">
        <v>68</v>
      </c>
      <c r="W90" t="s">
        <v>37</v>
      </c>
      <c r="X90" t="s">
        <v>38</v>
      </c>
      <c r="Y90" t="s">
        <v>37</v>
      </c>
      <c r="Z90" t="s">
        <v>445</v>
      </c>
      <c r="AA90" t="s">
        <v>40</v>
      </c>
      <c r="AB90" t="s">
        <v>41</v>
      </c>
      <c r="AC90" t="s">
        <v>49</v>
      </c>
    </row>
    <row r="91" spans="1:29" x14ac:dyDescent="0.3">
      <c r="A91" t="s">
        <v>446</v>
      </c>
      <c r="B91" t="s">
        <v>447</v>
      </c>
      <c r="C91" t="s">
        <v>134</v>
      </c>
      <c r="D91" t="s">
        <v>47</v>
      </c>
      <c r="E91" t="s">
        <v>448</v>
      </c>
      <c r="F91" t="s">
        <v>31</v>
      </c>
      <c r="G91" s="6">
        <v>213.73</v>
      </c>
      <c r="H91">
        <v>48</v>
      </c>
      <c r="I91">
        <v>40</v>
      </c>
      <c r="J91">
        <v>8</v>
      </c>
      <c r="K91">
        <v>7</v>
      </c>
      <c r="L91">
        <v>10</v>
      </c>
      <c r="M91">
        <v>8</v>
      </c>
      <c r="N91">
        <v>6</v>
      </c>
      <c r="O91">
        <v>7</v>
      </c>
      <c r="P91" s="9">
        <v>9</v>
      </c>
      <c r="Q91">
        <v>7</v>
      </c>
      <c r="R91">
        <v>5</v>
      </c>
      <c r="S91" t="s">
        <v>34</v>
      </c>
      <c r="T91" s="2">
        <v>44647</v>
      </c>
      <c r="U91" t="s">
        <v>59</v>
      </c>
      <c r="V91" t="s">
        <v>80</v>
      </c>
      <c r="W91" t="s">
        <v>37</v>
      </c>
      <c r="X91" t="s">
        <v>38</v>
      </c>
      <c r="Y91" t="s">
        <v>37</v>
      </c>
      <c r="Z91" t="s">
        <v>449</v>
      </c>
      <c r="AA91" t="s">
        <v>61</v>
      </c>
      <c r="AB91" t="s">
        <v>35</v>
      </c>
      <c r="AC91" t="s">
        <v>53</v>
      </c>
    </row>
    <row r="92" spans="1:29" x14ac:dyDescent="0.3">
      <c r="A92" t="s">
        <v>450</v>
      </c>
      <c r="B92" t="s">
        <v>451</v>
      </c>
      <c r="C92" t="s">
        <v>316</v>
      </c>
      <c r="D92" t="s">
        <v>72</v>
      </c>
      <c r="E92" t="s">
        <v>452</v>
      </c>
      <c r="F92" t="s">
        <v>65</v>
      </c>
      <c r="G92" s="6">
        <v>451.52</v>
      </c>
      <c r="H92">
        <v>70</v>
      </c>
      <c r="I92">
        <v>70</v>
      </c>
      <c r="J92">
        <v>2</v>
      </c>
      <c r="K92">
        <v>8</v>
      </c>
      <c r="L92">
        <v>2</v>
      </c>
      <c r="M92">
        <v>5</v>
      </c>
      <c r="N92">
        <v>2</v>
      </c>
      <c r="O92">
        <v>3</v>
      </c>
      <c r="P92" s="9">
        <v>2</v>
      </c>
      <c r="Q92">
        <v>3</v>
      </c>
      <c r="R92">
        <v>4</v>
      </c>
      <c r="S92" t="s">
        <v>53</v>
      </c>
      <c r="T92" s="2">
        <v>45265</v>
      </c>
      <c r="U92" t="s">
        <v>59</v>
      </c>
      <c r="V92" t="s">
        <v>36</v>
      </c>
      <c r="W92" t="s">
        <v>38</v>
      </c>
      <c r="X92" t="s">
        <v>38</v>
      </c>
      <c r="Y92" t="s">
        <v>37</v>
      </c>
      <c r="Z92" t="s">
        <v>453</v>
      </c>
      <c r="AA92" t="s">
        <v>52</v>
      </c>
      <c r="AB92" t="s">
        <v>59</v>
      </c>
      <c r="AC92" t="s">
        <v>34</v>
      </c>
    </row>
    <row r="93" spans="1:29" x14ac:dyDescent="0.3">
      <c r="A93" t="s">
        <v>454</v>
      </c>
      <c r="B93" t="s">
        <v>455</v>
      </c>
      <c r="C93" t="s">
        <v>64</v>
      </c>
      <c r="D93" t="s">
        <v>32</v>
      </c>
      <c r="E93" t="s">
        <v>335</v>
      </c>
      <c r="F93" t="s">
        <v>31</v>
      </c>
      <c r="G93" s="6">
        <v>663.01</v>
      </c>
      <c r="H93">
        <v>26</v>
      </c>
      <c r="I93">
        <v>20</v>
      </c>
      <c r="J93">
        <v>7</v>
      </c>
      <c r="K93">
        <v>9</v>
      </c>
      <c r="L93">
        <v>6</v>
      </c>
      <c r="M93">
        <v>5</v>
      </c>
      <c r="N93">
        <v>10</v>
      </c>
      <c r="O93">
        <v>9</v>
      </c>
      <c r="P93" s="9">
        <v>1</v>
      </c>
      <c r="Q93">
        <v>4</v>
      </c>
      <c r="R93">
        <v>10</v>
      </c>
      <c r="S93" t="s">
        <v>53</v>
      </c>
      <c r="T93" s="2">
        <v>44389</v>
      </c>
      <c r="U93" t="s">
        <v>59</v>
      </c>
      <c r="V93" t="s">
        <v>68</v>
      </c>
      <c r="W93" t="s">
        <v>37</v>
      </c>
      <c r="X93" t="s">
        <v>37</v>
      </c>
      <c r="Y93" t="s">
        <v>37</v>
      </c>
      <c r="Z93" t="s">
        <v>456</v>
      </c>
      <c r="AA93" t="s">
        <v>97</v>
      </c>
      <c r="AB93" t="s">
        <v>41</v>
      </c>
      <c r="AC93" t="s">
        <v>34</v>
      </c>
    </row>
    <row r="94" spans="1:29" x14ac:dyDescent="0.3">
      <c r="A94" t="s">
        <v>457</v>
      </c>
      <c r="B94" t="s">
        <v>458</v>
      </c>
      <c r="C94" t="s">
        <v>459</v>
      </c>
      <c r="D94" t="s">
        <v>66</v>
      </c>
      <c r="E94" t="s">
        <v>444</v>
      </c>
      <c r="F94" t="s">
        <v>46</v>
      </c>
      <c r="G94" s="6">
        <v>67.3</v>
      </c>
      <c r="H94">
        <v>75</v>
      </c>
      <c r="I94">
        <v>70</v>
      </c>
      <c r="J94">
        <v>2</v>
      </c>
      <c r="K94">
        <v>9</v>
      </c>
      <c r="L94">
        <v>4</v>
      </c>
      <c r="M94">
        <v>3</v>
      </c>
      <c r="N94">
        <v>1</v>
      </c>
      <c r="O94">
        <v>9</v>
      </c>
      <c r="P94" s="9">
        <v>5</v>
      </c>
      <c r="Q94">
        <v>9</v>
      </c>
      <c r="R94">
        <v>6</v>
      </c>
      <c r="S94" t="s">
        <v>53</v>
      </c>
      <c r="T94" s="2">
        <v>44307</v>
      </c>
      <c r="U94" t="s">
        <v>59</v>
      </c>
      <c r="V94" t="s">
        <v>80</v>
      </c>
      <c r="W94" t="s">
        <v>38</v>
      </c>
      <c r="X94" t="s">
        <v>37</v>
      </c>
      <c r="Y94" t="s">
        <v>37</v>
      </c>
      <c r="Z94" t="s">
        <v>460</v>
      </c>
      <c r="AA94" t="s">
        <v>40</v>
      </c>
      <c r="AB94" t="s">
        <v>35</v>
      </c>
      <c r="AC94" t="s">
        <v>53</v>
      </c>
    </row>
    <row r="95" spans="1:29" x14ac:dyDescent="0.3">
      <c r="A95" t="s">
        <v>461</v>
      </c>
      <c r="B95" t="s">
        <v>462</v>
      </c>
      <c r="C95" t="s">
        <v>139</v>
      </c>
      <c r="D95" t="s">
        <v>72</v>
      </c>
      <c r="E95" t="s">
        <v>420</v>
      </c>
      <c r="F95" t="s">
        <v>65</v>
      </c>
      <c r="G95" s="6">
        <v>585</v>
      </c>
      <c r="H95">
        <v>63</v>
      </c>
      <c r="I95">
        <v>60</v>
      </c>
      <c r="J95">
        <v>8</v>
      </c>
      <c r="K95">
        <v>10</v>
      </c>
      <c r="L95">
        <v>6</v>
      </c>
      <c r="M95">
        <v>9</v>
      </c>
      <c r="N95">
        <v>1</v>
      </c>
      <c r="O95">
        <v>7</v>
      </c>
      <c r="P95" s="9">
        <v>10</v>
      </c>
      <c r="Q95">
        <v>10</v>
      </c>
      <c r="R95">
        <v>10</v>
      </c>
      <c r="S95" t="s">
        <v>42</v>
      </c>
      <c r="T95" s="2">
        <v>44198</v>
      </c>
      <c r="U95" t="s">
        <v>79</v>
      </c>
      <c r="V95" t="s">
        <v>68</v>
      </c>
      <c r="W95" t="s">
        <v>37</v>
      </c>
      <c r="X95" t="s">
        <v>38</v>
      </c>
      <c r="Y95" t="s">
        <v>37</v>
      </c>
      <c r="Z95" t="s">
        <v>463</v>
      </c>
      <c r="AA95" t="s">
        <v>61</v>
      </c>
      <c r="AB95" t="s">
        <v>35</v>
      </c>
      <c r="AC95" t="s">
        <v>49</v>
      </c>
    </row>
    <row r="96" spans="1:29" x14ac:dyDescent="0.3">
      <c r="A96" t="s">
        <v>464</v>
      </c>
      <c r="B96" t="s">
        <v>465</v>
      </c>
      <c r="C96" t="s">
        <v>113</v>
      </c>
      <c r="D96" t="s">
        <v>47</v>
      </c>
      <c r="E96" t="s">
        <v>404</v>
      </c>
      <c r="F96" t="s">
        <v>46</v>
      </c>
      <c r="G96" s="6">
        <v>270.5</v>
      </c>
      <c r="H96">
        <v>67</v>
      </c>
      <c r="I96">
        <v>60</v>
      </c>
      <c r="J96">
        <v>7</v>
      </c>
      <c r="K96">
        <v>4</v>
      </c>
      <c r="L96">
        <v>3</v>
      </c>
      <c r="M96">
        <v>7</v>
      </c>
      <c r="N96">
        <v>4</v>
      </c>
      <c r="O96">
        <v>5</v>
      </c>
      <c r="P96" s="9">
        <v>9</v>
      </c>
      <c r="Q96">
        <v>2</v>
      </c>
      <c r="R96">
        <v>2</v>
      </c>
      <c r="S96" t="s">
        <v>42</v>
      </c>
      <c r="T96" s="2">
        <v>44878</v>
      </c>
      <c r="U96" t="s">
        <v>59</v>
      </c>
      <c r="V96" t="s">
        <v>68</v>
      </c>
      <c r="W96" t="s">
        <v>38</v>
      </c>
      <c r="X96" t="s">
        <v>37</v>
      </c>
      <c r="Y96" t="s">
        <v>38</v>
      </c>
      <c r="Z96" t="s">
        <v>466</v>
      </c>
      <c r="AA96" t="s">
        <v>52</v>
      </c>
      <c r="AB96" t="s">
        <v>116</v>
      </c>
      <c r="AC96" t="s">
        <v>34</v>
      </c>
    </row>
    <row r="97" spans="1:29" x14ac:dyDescent="0.3">
      <c r="A97" t="s">
        <v>467</v>
      </c>
      <c r="B97" t="s">
        <v>468</v>
      </c>
      <c r="C97" t="s">
        <v>343</v>
      </c>
      <c r="D97" t="s">
        <v>72</v>
      </c>
      <c r="E97" t="s">
        <v>469</v>
      </c>
      <c r="F97" t="s">
        <v>31</v>
      </c>
      <c r="G97" s="6">
        <v>978.31</v>
      </c>
      <c r="H97">
        <v>29</v>
      </c>
      <c r="I97">
        <v>20</v>
      </c>
      <c r="J97">
        <v>3</v>
      </c>
      <c r="K97">
        <v>7</v>
      </c>
      <c r="L97">
        <v>5</v>
      </c>
      <c r="M97">
        <v>1</v>
      </c>
      <c r="N97">
        <v>9</v>
      </c>
      <c r="O97">
        <v>8</v>
      </c>
      <c r="P97" s="9">
        <v>6</v>
      </c>
      <c r="Q97">
        <v>6</v>
      </c>
      <c r="R97">
        <v>4</v>
      </c>
      <c r="S97" t="s">
        <v>53</v>
      </c>
      <c r="T97" s="2">
        <v>44283</v>
      </c>
      <c r="U97" t="s">
        <v>35</v>
      </c>
      <c r="V97" t="s">
        <v>50</v>
      </c>
      <c r="W97" t="s">
        <v>38</v>
      </c>
      <c r="X97" t="s">
        <v>37</v>
      </c>
      <c r="Y97" t="s">
        <v>38</v>
      </c>
      <c r="Z97" t="s">
        <v>470</v>
      </c>
      <c r="AA97" t="s">
        <v>97</v>
      </c>
      <c r="AB97" t="s">
        <v>41</v>
      </c>
      <c r="AC97" t="s">
        <v>34</v>
      </c>
    </row>
    <row r="98" spans="1:29" x14ac:dyDescent="0.3">
      <c r="A98" t="s">
        <v>471</v>
      </c>
      <c r="B98" t="s">
        <v>472</v>
      </c>
      <c r="C98" t="s">
        <v>129</v>
      </c>
      <c r="D98" t="s">
        <v>47</v>
      </c>
      <c r="E98" t="s">
        <v>473</v>
      </c>
      <c r="F98" t="s">
        <v>46</v>
      </c>
      <c r="G98" s="6">
        <v>364.59</v>
      </c>
      <c r="H98">
        <v>64</v>
      </c>
      <c r="I98">
        <v>60</v>
      </c>
      <c r="J98">
        <v>8</v>
      </c>
      <c r="K98">
        <v>10</v>
      </c>
      <c r="L98">
        <v>5</v>
      </c>
      <c r="M98">
        <v>6</v>
      </c>
      <c r="N98">
        <v>3</v>
      </c>
      <c r="O98">
        <v>5</v>
      </c>
      <c r="P98" s="9">
        <v>4</v>
      </c>
      <c r="Q98">
        <v>4</v>
      </c>
      <c r="R98">
        <v>7</v>
      </c>
      <c r="S98" t="s">
        <v>34</v>
      </c>
      <c r="T98" s="2">
        <v>45108</v>
      </c>
      <c r="U98" t="s">
        <v>59</v>
      </c>
      <c r="V98" t="s">
        <v>68</v>
      </c>
      <c r="W98" t="s">
        <v>38</v>
      </c>
      <c r="X98" t="s">
        <v>38</v>
      </c>
      <c r="Y98" t="s">
        <v>37</v>
      </c>
      <c r="Z98" t="s">
        <v>474</v>
      </c>
      <c r="AA98" t="s">
        <v>52</v>
      </c>
      <c r="AB98" t="s">
        <v>116</v>
      </c>
      <c r="AC98" t="s">
        <v>49</v>
      </c>
    </row>
    <row r="99" spans="1:29" x14ac:dyDescent="0.3">
      <c r="A99" t="s">
        <v>475</v>
      </c>
      <c r="B99" t="s">
        <v>476</v>
      </c>
      <c r="C99" t="s">
        <v>343</v>
      </c>
      <c r="D99" t="s">
        <v>57</v>
      </c>
      <c r="E99" t="s">
        <v>290</v>
      </c>
      <c r="F99" t="s">
        <v>65</v>
      </c>
      <c r="G99" s="6">
        <v>929.87</v>
      </c>
      <c r="H99">
        <v>51</v>
      </c>
      <c r="I99">
        <v>50</v>
      </c>
      <c r="J99">
        <v>10</v>
      </c>
      <c r="K99">
        <v>2</v>
      </c>
      <c r="L99">
        <v>1</v>
      </c>
      <c r="M99">
        <v>10</v>
      </c>
      <c r="N99">
        <v>2</v>
      </c>
      <c r="O99">
        <v>3</v>
      </c>
      <c r="P99" s="9">
        <v>6</v>
      </c>
      <c r="Q99">
        <v>8</v>
      </c>
      <c r="R99">
        <v>9</v>
      </c>
      <c r="S99" t="s">
        <v>53</v>
      </c>
      <c r="T99" s="2">
        <v>44285</v>
      </c>
      <c r="U99" t="s">
        <v>59</v>
      </c>
      <c r="V99" t="s">
        <v>80</v>
      </c>
      <c r="W99" t="s">
        <v>37</v>
      </c>
      <c r="X99" t="s">
        <v>38</v>
      </c>
      <c r="Y99" t="s">
        <v>37</v>
      </c>
      <c r="Z99" t="s">
        <v>477</v>
      </c>
      <c r="AA99" t="s">
        <v>97</v>
      </c>
      <c r="AB99" t="s">
        <v>41</v>
      </c>
      <c r="AC99" t="s">
        <v>34</v>
      </c>
    </row>
    <row r="100" spans="1:29" x14ac:dyDescent="0.3">
      <c r="A100" t="s">
        <v>478</v>
      </c>
      <c r="B100" t="s">
        <v>479</v>
      </c>
      <c r="C100" t="s">
        <v>330</v>
      </c>
      <c r="D100" t="s">
        <v>32</v>
      </c>
      <c r="E100" t="s">
        <v>480</v>
      </c>
      <c r="F100" t="s">
        <v>65</v>
      </c>
      <c r="G100" s="6">
        <v>179.3</v>
      </c>
      <c r="H100">
        <v>64</v>
      </c>
      <c r="I100">
        <v>60</v>
      </c>
      <c r="J100">
        <v>7</v>
      </c>
      <c r="K100">
        <v>10</v>
      </c>
      <c r="L100">
        <v>2</v>
      </c>
      <c r="M100">
        <v>3</v>
      </c>
      <c r="N100">
        <v>5</v>
      </c>
      <c r="O100">
        <v>2</v>
      </c>
      <c r="P100" s="9">
        <v>10</v>
      </c>
      <c r="Q100">
        <v>4</v>
      </c>
      <c r="R100">
        <v>4</v>
      </c>
      <c r="S100" t="s">
        <v>42</v>
      </c>
      <c r="T100" s="2">
        <v>44733</v>
      </c>
      <c r="U100" t="s">
        <v>59</v>
      </c>
      <c r="V100" t="s">
        <v>68</v>
      </c>
      <c r="W100" t="s">
        <v>37</v>
      </c>
      <c r="X100" t="s">
        <v>38</v>
      </c>
      <c r="Y100" t="s">
        <v>38</v>
      </c>
      <c r="Z100" t="s">
        <v>481</v>
      </c>
      <c r="AA100" t="s">
        <v>61</v>
      </c>
      <c r="AB100" t="s">
        <v>116</v>
      </c>
      <c r="AC100" t="s">
        <v>42</v>
      </c>
    </row>
    <row r="101" spans="1:29" x14ac:dyDescent="0.3">
      <c r="A101" t="s">
        <v>482</v>
      </c>
      <c r="B101" t="s">
        <v>483</v>
      </c>
      <c r="C101" t="s">
        <v>261</v>
      </c>
      <c r="D101" t="s">
        <v>72</v>
      </c>
      <c r="E101" t="s">
        <v>484</v>
      </c>
      <c r="F101" t="s">
        <v>46</v>
      </c>
      <c r="G101" s="6">
        <v>269.45999999999998</v>
      </c>
      <c r="H101">
        <v>47</v>
      </c>
      <c r="I101">
        <v>40</v>
      </c>
      <c r="J101">
        <v>9</v>
      </c>
      <c r="K101">
        <v>9</v>
      </c>
      <c r="L101">
        <v>2</v>
      </c>
      <c r="M101">
        <v>8</v>
      </c>
      <c r="N101">
        <v>2</v>
      </c>
      <c r="O101">
        <v>9</v>
      </c>
      <c r="P101" s="9">
        <v>7</v>
      </c>
      <c r="Q101">
        <v>7</v>
      </c>
      <c r="R101">
        <v>7</v>
      </c>
      <c r="S101" t="s">
        <v>42</v>
      </c>
      <c r="T101" s="2">
        <v>45111</v>
      </c>
      <c r="U101" t="s">
        <v>59</v>
      </c>
      <c r="V101" t="s">
        <v>68</v>
      </c>
      <c r="W101" t="s">
        <v>38</v>
      </c>
      <c r="X101" t="s">
        <v>38</v>
      </c>
      <c r="Y101" t="s">
        <v>38</v>
      </c>
      <c r="Z101" t="s">
        <v>485</v>
      </c>
      <c r="AA101" t="s">
        <v>52</v>
      </c>
      <c r="AB101" t="s">
        <v>35</v>
      </c>
      <c r="AC101" t="s">
        <v>53</v>
      </c>
    </row>
    <row r="104" spans="1:29" x14ac:dyDescent="0.3">
      <c r="E104" s="11" t="s">
        <v>580</v>
      </c>
      <c r="F104" s="4" t="s">
        <v>487</v>
      </c>
      <c r="G104" s="8">
        <f>AVERAGE(G2:G101)</f>
        <v>477.41370000000001</v>
      </c>
      <c r="H104" s="8">
        <f t="shared" ref="H104:R104" si="0">AVERAGE(H2:H101)</f>
        <v>46.78</v>
      </c>
      <c r="I104" s="8">
        <f t="shared" si="0"/>
        <v>42.5</v>
      </c>
      <c r="J104" s="10">
        <f t="shared" si="0"/>
        <v>5.64</v>
      </c>
      <c r="K104" s="10">
        <f t="shared" si="0"/>
        <v>6.11</v>
      </c>
      <c r="L104" s="10">
        <f t="shared" si="0"/>
        <v>5.42</v>
      </c>
      <c r="M104" s="10">
        <f t="shared" si="0"/>
        <v>5.0999999999999996</v>
      </c>
      <c r="N104" s="10">
        <f t="shared" si="0"/>
        <v>5.0999999999999996</v>
      </c>
      <c r="O104" s="10">
        <f t="shared" si="0"/>
        <v>5.49</v>
      </c>
      <c r="P104" s="10">
        <f t="shared" si="0"/>
        <v>5.12</v>
      </c>
      <c r="Q104" s="10">
        <f t="shared" si="0"/>
        <v>5.41</v>
      </c>
      <c r="R104" s="10">
        <f t="shared" si="0"/>
        <v>5.25</v>
      </c>
    </row>
    <row r="105" spans="1:29" x14ac:dyDescent="0.3">
      <c r="E105" s="11" t="s">
        <v>581</v>
      </c>
      <c r="F105" s="4" t="s">
        <v>491</v>
      </c>
      <c r="G105" s="8">
        <f>MEDIAN(G2:G101)</f>
        <v>454.06</v>
      </c>
      <c r="H105" s="8">
        <f t="shared" ref="H105:R105" si="1">MEDIAN(H2:H101)</f>
        <v>48</v>
      </c>
      <c r="I105" s="8">
        <f t="shared" si="1"/>
        <v>40</v>
      </c>
      <c r="J105" s="10">
        <f t="shared" si="1"/>
        <v>5.5</v>
      </c>
      <c r="K105" s="10">
        <f t="shared" si="1"/>
        <v>6.5</v>
      </c>
      <c r="L105" s="10">
        <f t="shared" si="1"/>
        <v>5.5</v>
      </c>
      <c r="M105" s="10">
        <f t="shared" si="1"/>
        <v>5</v>
      </c>
      <c r="N105" s="10">
        <f t="shared" si="1"/>
        <v>5</v>
      </c>
      <c r="O105" s="10">
        <f t="shared" si="1"/>
        <v>5</v>
      </c>
      <c r="P105" s="10">
        <f t="shared" si="1"/>
        <v>5</v>
      </c>
      <c r="Q105" s="10">
        <f t="shared" si="1"/>
        <v>5</v>
      </c>
      <c r="R105" s="10">
        <f t="shared" si="1"/>
        <v>5</v>
      </c>
    </row>
    <row r="106" spans="1:29" x14ac:dyDescent="0.3">
      <c r="E106" s="12"/>
      <c r="F106" s="4"/>
      <c r="G106" s="8"/>
      <c r="H106" s="8"/>
      <c r="I106" s="8"/>
      <c r="J106" s="10"/>
      <c r="K106" s="10"/>
      <c r="L106" s="10"/>
      <c r="M106" s="10"/>
      <c r="N106" s="10"/>
      <c r="O106" s="10"/>
      <c r="P106" s="10"/>
      <c r="Q106" s="10"/>
      <c r="R106" s="10"/>
    </row>
    <row r="107" spans="1:29" x14ac:dyDescent="0.3">
      <c r="E107" s="11" t="s">
        <v>582</v>
      </c>
      <c r="F107" s="4" t="s">
        <v>492</v>
      </c>
      <c r="G107" s="8">
        <f>MAX(G2:G101)</f>
        <v>988.48</v>
      </c>
      <c r="H107" s="8">
        <f t="shared" ref="H107:R107" si="2">MAX(H2:H101)</f>
        <v>75</v>
      </c>
      <c r="I107" s="8">
        <f t="shared" si="2"/>
        <v>70</v>
      </c>
      <c r="J107" s="10">
        <f t="shared" si="2"/>
        <v>10</v>
      </c>
      <c r="K107" s="10">
        <f t="shared" si="2"/>
        <v>10</v>
      </c>
      <c r="L107" s="10">
        <f t="shared" si="2"/>
        <v>10</v>
      </c>
      <c r="M107" s="10">
        <f t="shared" si="2"/>
        <v>10</v>
      </c>
      <c r="N107" s="10">
        <f t="shared" si="2"/>
        <v>10</v>
      </c>
      <c r="O107" s="10">
        <f t="shared" si="2"/>
        <v>10</v>
      </c>
      <c r="P107" s="10">
        <f t="shared" si="2"/>
        <v>10</v>
      </c>
      <c r="Q107" s="10">
        <f t="shared" si="2"/>
        <v>10</v>
      </c>
      <c r="R107" s="10">
        <f t="shared" si="2"/>
        <v>10</v>
      </c>
    </row>
    <row r="108" spans="1:29" x14ac:dyDescent="0.3">
      <c r="E108" s="11" t="s">
        <v>583</v>
      </c>
      <c r="F108" s="4" t="s">
        <v>489</v>
      </c>
      <c r="G108" s="8">
        <f>QUARTILE(G2:G10,3)</f>
        <v>581.29999999999995</v>
      </c>
      <c r="H108" s="8">
        <f t="shared" ref="H108:R108" si="3">QUARTILE(H2:H10,3)</f>
        <v>60</v>
      </c>
      <c r="I108" s="8">
        <f t="shared" si="3"/>
        <v>60</v>
      </c>
      <c r="J108" s="10">
        <f t="shared" si="3"/>
        <v>8</v>
      </c>
      <c r="K108" s="10">
        <f t="shared" si="3"/>
        <v>7</v>
      </c>
      <c r="L108" s="10">
        <f t="shared" si="3"/>
        <v>9</v>
      </c>
      <c r="M108" s="10">
        <f t="shared" si="3"/>
        <v>8</v>
      </c>
      <c r="N108" s="10">
        <f t="shared" si="3"/>
        <v>5</v>
      </c>
      <c r="O108" s="10">
        <f t="shared" si="3"/>
        <v>7</v>
      </c>
      <c r="P108" s="10">
        <f t="shared" si="3"/>
        <v>9</v>
      </c>
      <c r="Q108" s="10">
        <f t="shared" si="3"/>
        <v>7</v>
      </c>
      <c r="R108" s="10">
        <f t="shared" si="3"/>
        <v>8</v>
      </c>
    </row>
    <row r="109" spans="1:29" x14ac:dyDescent="0.3">
      <c r="E109" s="11" t="s">
        <v>581</v>
      </c>
      <c r="F109" s="4" t="s">
        <v>491</v>
      </c>
      <c r="G109" s="8">
        <f>MEDIAN(G2:G10)</f>
        <v>388.12</v>
      </c>
      <c r="H109" s="8">
        <f t="shared" ref="H109:R109" si="4">MEDIAN(H2:H10)</f>
        <v>55</v>
      </c>
      <c r="I109" s="8">
        <f t="shared" si="4"/>
        <v>50</v>
      </c>
      <c r="J109" s="10">
        <f t="shared" si="4"/>
        <v>4</v>
      </c>
      <c r="K109" s="10">
        <f t="shared" si="4"/>
        <v>6</v>
      </c>
      <c r="L109" s="10">
        <f t="shared" si="4"/>
        <v>7</v>
      </c>
      <c r="M109" s="10">
        <f t="shared" si="4"/>
        <v>2</v>
      </c>
      <c r="N109" s="10">
        <f t="shared" si="4"/>
        <v>4</v>
      </c>
      <c r="O109" s="10">
        <f t="shared" si="4"/>
        <v>4</v>
      </c>
      <c r="P109" s="10">
        <f t="shared" si="4"/>
        <v>8</v>
      </c>
      <c r="Q109" s="10">
        <f t="shared" si="4"/>
        <v>4</v>
      </c>
      <c r="R109" s="10">
        <f t="shared" si="4"/>
        <v>6</v>
      </c>
    </row>
    <row r="110" spans="1:29" x14ac:dyDescent="0.3">
      <c r="E110" s="11" t="s">
        <v>584</v>
      </c>
      <c r="F110" s="4" t="s">
        <v>488</v>
      </c>
      <c r="G110" s="8">
        <f>QUARTILE(G2:G10,1)</f>
        <v>165.85</v>
      </c>
      <c r="H110" s="8">
        <f t="shared" ref="H110:R110" si="5">QUARTILE(H2:H10,1)</f>
        <v>44</v>
      </c>
      <c r="I110" s="8">
        <f t="shared" si="5"/>
        <v>40</v>
      </c>
      <c r="J110" s="10">
        <f t="shared" si="5"/>
        <v>2</v>
      </c>
      <c r="K110" s="10">
        <f t="shared" si="5"/>
        <v>2</v>
      </c>
      <c r="L110" s="10">
        <f t="shared" si="5"/>
        <v>2</v>
      </c>
      <c r="M110" s="10">
        <f t="shared" si="5"/>
        <v>1</v>
      </c>
      <c r="N110" s="10">
        <f t="shared" si="5"/>
        <v>2</v>
      </c>
      <c r="O110" s="10">
        <f t="shared" si="5"/>
        <v>4</v>
      </c>
      <c r="P110" s="10">
        <f t="shared" si="5"/>
        <v>4</v>
      </c>
      <c r="Q110" s="10">
        <f t="shared" si="5"/>
        <v>2</v>
      </c>
      <c r="R110" s="10">
        <f t="shared" si="5"/>
        <v>3</v>
      </c>
    </row>
    <row r="111" spans="1:29" x14ac:dyDescent="0.3">
      <c r="E111" s="11" t="s">
        <v>585</v>
      </c>
      <c r="F111" s="4" t="s">
        <v>493</v>
      </c>
      <c r="G111" s="8">
        <f>MIN(G2:G10)</f>
        <v>48.46</v>
      </c>
      <c r="H111" s="8">
        <f t="shared" ref="H111:R111" si="6">MIN(H2:H10)</f>
        <v>36</v>
      </c>
      <c r="I111" s="8">
        <f t="shared" si="6"/>
        <v>30</v>
      </c>
      <c r="J111" s="10">
        <f t="shared" si="6"/>
        <v>1</v>
      </c>
      <c r="K111" s="10">
        <f t="shared" si="6"/>
        <v>1</v>
      </c>
      <c r="L111" s="10">
        <f t="shared" si="6"/>
        <v>1</v>
      </c>
      <c r="M111" s="10">
        <f t="shared" si="6"/>
        <v>1</v>
      </c>
      <c r="N111" s="10">
        <f t="shared" si="6"/>
        <v>1</v>
      </c>
      <c r="O111" s="10">
        <f t="shared" si="6"/>
        <v>1</v>
      </c>
      <c r="P111" s="10">
        <f t="shared" si="6"/>
        <v>1</v>
      </c>
      <c r="Q111" s="10">
        <f t="shared" si="6"/>
        <v>1</v>
      </c>
      <c r="R111" s="10">
        <f t="shared" si="6"/>
        <v>1</v>
      </c>
    </row>
    <row r="112" spans="1:29" x14ac:dyDescent="0.3">
      <c r="E112" s="11" t="s">
        <v>586</v>
      </c>
      <c r="F112" s="4" t="s">
        <v>494</v>
      </c>
      <c r="G112" s="8">
        <f>MAX(G2:G10)-MIN(G2:G10)</f>
        <v>871.8</v>
      </c>
      <c r="H112" s="8">
        <f t="shared" ref="H112:R112" si="7">MAX(H2:H10)-MIN(H2:H10)</f>
        <v>36</v>
      </c>
      <c r="I112" s="8">
        <f t="shared" si="7"/>
        <v>40</v>
      </c>
      <c r="J112" s="10">
        <f t="shared" si="7"/>
        <v>7</v>
      </c>
      <c r="K112" s="10">
        <f t="shared" si="7"/>
        <v>9</v>
      </c>
      <c r="L112" s="10">
        <f t="shared" si="7"/>
        <v>9</v>
      </c>
      <c r="M112" s="10">
        <f t="shared" si="7"/>
        <v>9</v>
      </c>
      <c r="N112" s="10">
        <f t="shared" si="7"/>
        <v>7</v>
      </c>
      <c r="O112" s="10">
        <f t="shared" si="7"/>
        <v>9</v>
      </c>
      <c r="P112" s="10">
        <f t="shared" si="7"/>
        <v>9</v>
      </c>
      <c r="Q112" s="10">
        <f t="shared" si="7"/>
        <v>8</v>
      </c>
      <c r="R112" s="10">
        <f t="shared" si="7"/>
        <v>9</v>
      </c>
    </row>
    <row r="113" spans="5:18" x14ac:dyDescent="0.3">
      <c r="E113" s="12"/>
      <c r="G113" s="8"/>
      <c r="H113" s="8"/>
      <c r="I113" s="8"/>
      <c r="J113" s="10"/>
      <c r="K113" s="10"/>
      <c r="L113" s="10"/>
      <c r="M113" s="10"/>
      <c r="N113" s="10"/>
      <c r="O113" s="10"/>
      <c r="P113" s="10"/>
      <c r="Q113" s="10"/>
      <c r="R113" s="10"/>
    </row>
    <row r="114" spans="5:18" x14ac:dyDescent="0.3">
      <c r="E114" s="11" t="s">
        <v>496</v>
      </c>
      <c r="F114" s="4" t="s">
        <v>495</v>
      </c>
      <c r="G114" s="8">
        <f>VAR(G2:G10)</f>
        <v>88110.974077777792</v>
      </c>
      <c r="H114" s="8">
        <f t="shared" ref="H114:R114" si="8">VAR(H2:H10)</f>
        <v>131.25</v>
      </c>
      <c r="I114" s="8">
        <f t="shared" si="8"/>
        <v>150</v>
      </c>
      <c r="J114" s="10">
        <f t="shared" si="8"/>
        <v>9.3611111111111107</v>
      </c>
      <c r="K114" s="10">
        <f t="shared" si="8"/>
        <v>10.944444444444443</v>
      </c>
      <c r="L114" s="10">
        <f t="shared" si="8"/>
        <v>12</v>
      </c>
      <c r="M114" s="10">
        <f t="shared" si="8"/>
        <v>14.5</v>
      </c>
      <c r="N114" s="10">
        <f t="shared" si="8"/>
        <v>5.1944444444444429</v>
      </c>
      <c r="O114" s="10">
        <f t="shared" si="8"/>
        <v>9.25</v>
      </c>
      <c r="P114" s="10">
        <f t="shared" si="8"/>
        <v>11.527777777777779</v>
      </c>
      <c r="Q114" s="10">
        <f t="shared" si="8"/>
        <v>9.4444444444444429</v>
      </c>
      <c r="R114" s="10">
        <f t="shared" si="8"/>
        <v>9.7777777777777786</v>
      </c>
    </row>
    <row r="115" spans="5:18" x14ac:dyDescent="0.3">
      <c r="E115" s="11" t="s">
        <v>497</v>
      </c>
      <c r="F115" s="4" t="s">
        <v>490</v>
      </c>
      <c r="G115" s="8">
        <f>STDEV(G2:G10)</f>
        <v>296.83492732119277</v>
      </c>
      <c r="H115" s="8">
        <f t="shared" ref="H115:R115" si="9">STDEV(H2:H10)</f>
        <v>11.456439237389599</v>
      </c>
      <c r="I115" s="8">
        <f t="shared" si="9"/>
        <v>12.24744871391589</v>
      </c>
      <c r="J115" s="10">
        <f t="shared" si="9"/>
        <v>3.0595932917809696</v>
      </c>
      <c r="K115" s="10">
        <f t="shared" si="9"/>
        <v>3.3082388735465345</v>
      </c>
      <c r="L115" s="10">
        <f t="shared" si="9"/>
        <v>3.4641016151377544</v>
      </c>
      <c r="M115" s="10">
        <f t="shared" si="9"/>
        <v>3.8078865529319543</v>
      </c>
      <c r="N115" s="10">
        <f t="shared" si="9"/>
        <v>2.2791323885295567</v>
      </c>
      <c r="O115" s="10">
        <f t="shared" si="9"/>
        <v>3.0413812651491097</v>
      </c>
      <c r="P115" s="10">
        <f t="shared" si="9"/>
        <v>3.3952581312438941</v>
      </c>
      <c r="Q115" s="10">
        <f t="shared" si="9"/>
        <v>3.0731814857642954</v>
      </c>
      <c r="R115" s="10">
        <f t="shared" si="9"/>
        <v>3.1269438398822866</v>
      </c>
    </row>
    <row r="116" spans="5:18" x14ac:dyDescent="0.3">
      <c r="E116" s="11" t="s">
        <v>619</v>
      </c>
      <c r="F116" s="4" t="s">
        <v>618</v>
      </c>
      <c r="G116" s="7">
        <f>G115/G104*100</f>
        <v>62.175619870396005</v>
      </c>
      <c r="H116" s="7">
        <f t="shared" ref="H116:P116" si="10">H115/H104*100</f>
        <v>24.490036847775968</v>
      </c>
      <c r="I116" s="7">
        <f t="shared" si="10"/>
        <v>28.817526385684449</v>
      </c>
      <c r="J116" s="7">
        <f t="shared" si="10"/>
        <v>54.248108010300875</v>
      </c>
      <c r="K116" s="7">
        <f t="shared" si="10"/>
        <v>54.144662414836894</v>
      </c>
      <c r="L116" s="7">
        <f t="shared" si="10"/>
        <v>63.913313932430896</v>
      </c>
      <c r="M116" s="7">
        <f t="shared" si="10"/>
        <v>74.66444221435205</v>
      </c>
      <c r="N116" s="7">
        <f t="shared" si="10"/>
        <v>44.688870363324646</v>
      </c>
      <c r="O116" s="7">
        <f t="shared" si="10"/>
        <v>55.398565849710558</v>
      </c>
      <c r="P116" s="7">
        <f t="shared" si="10"/>
        <v>66.313635375857302</v>
      </c>
      <c r="Q116" s="7">
        <f>Q115/Q104*100</f>
        <v>56.805572749802138</v>
      </c>
      <c r="R116" s="7">
        <f t="shared" ref="R116" si="11">R115/R104*100</f>
        <v>59.560835045376891</v>
      </c>
    </row>
    <row r="117" spans="5:18" x14ac:dyDescent="0.3">
      <c r="E117" s="11" t="s">
        <v>588</v>
      </c>
      <c r="F117" s="4" t="s">
        <v>587</v>
      </c>
      <c r="H117" s="7">
        <f>CORREL(donation,H2:H101)</f>
        <v>0.10058138213471676</v>
      </c>
      <c r="I117" s="7">
        <f>CORREL(donation,I2:I101)</f>
        <v>9.8982673984715622E-2</v>
      </c>
      <c r="J117" s="7">
        <f>CORREL(donation,J2:J101)</f>
        <v>2.2099546075960833E-2</v>
      </c>
      <c r="K117" s="7">
        <f>CORREL(donation,K2:K101)</f>
        <v>-4.9797835906251524E-2</v>
      </c>
      <c r="L117" s="7">
        <f>CORREL(donation,L2:L101)</f>
        <v>-3.9920214121571589E-2</v>
      </c>
      <c r="M117" s="7">
        <f>CORREL(donation,M2:M101)</f>
        <v>-0.11112164977824368</v>
      </c>
      <c r="N117" s="7">
        <f>CORREL(donation,N2:N101)</f>
        <v>0.18740574427000056</v>
      </c>
      <c r="O117" s="7">
        <f>CORREL(donation,O2:O101)</f>
        <v>-1.7435519232980708E-2</v>
      </c>
      <c r="P117" s="7">
        <f>CORREL(donation,P2:P101)</f>
        <v>0.11964390345193127</v>
      </c>
      <c r="Q117" s="7">
        <f>CORREL(donation,Q2:Q101)</f>
        <v>-0.11221160880121041</v>
      </c>
      <c r="R117" s="7">
        <f>CORREL(donation,R2:R101)</f>
        <v>-4.1673992964118042E-2</v>
      </c>
    </row>
    <row r="119" spans="5:18" x14ac:dyDescent="0.3">
      <c r="L119" s="11" t="s">
        <v>589</v>
      </c>
      <c r="O119" s="4" t="s">
        <v>590</v>
      </c>
      <c r="P119">
        <f>COUNTIF(P2:P101,"&gt;8")</f>
        <v>18</v>
      </c>
    </row>
    <row r="120" spans="5:18" x14ac:dyDescent="0.3">
      <c r="L120" s="11" t="s">
        <v>592</v>
      </c>
      <c r="O120" s="4" t="s">
        <v>591</v>
      </c>
      <c r="P120">
        <f>COUNTIF(P2:P101,"&lt;7")</f>
        <v>67</v>
      </c>
    </row>
    <row r="121" spans="5:18" x14ac:dyDescent="0.3">
      <c r="L121" s="11" t="s">
        <v>595</v>
      </c>
      <c r="O121" s="4" t="s">
        <v>594</v>
      </c>
      <c r="P121">
        <f>COUNT(P2:P101)</f>
        <v>100</v>
      </c>
    </row>
    <row r="122" spans="5:18" x14ac:dyDescent="0.3">
      <c r="L122" s="11" t="s">
        <v>596</v>
      </c>
      <c r="O122" s="4" t="s">
        <v>593</v>
      </c>
      <c r="P122" s="13">
        <f>(promoters-Detractors)/surveys</f>
        <v>-0.49</v>
      </c>
    </row>
    <row r="129" spans="5:8" ht="15" thickBot="1" x14ac:dyDescent="0.35">
      <c r="E129" s="12" t="s">
        <v>631</v>
      </c>
      <c r="G129" s="4" t="s">
        <v>620</v>
      </c>
    </row>
    <row r="130" spans="5:8" x14ac:dyDescent="0.3">
      <c r="G130" s="22" t="s">
        <v>7</v>
      </c>
      <c r="H130" s="22"/>
    </row>
    <row r="131" spans="5:8" x14ac:dyDescent="0.3">
      <c r="G131" s="19"/>
      <c r="H131" s="19"/>
    </row>
    <row r="132" spans="5:8" x14ac:dyDescent="0.3">
      <c r="G132" s="19" t="s">
        <v>621</v>
      </c>
      <c r="H132" s="19">
        <v>477.41370000000001</v>
      </c>
    </row>
    <row r="133" spans="5:8" x14ac:dyDescent="0.3">
      <c r="G133" s="19" t="s">
        <v>622</v>
      </c>
      <c r="H133" s="19">
        <v>27.333190751902674</v>
      </c>
    </row>
    <row r="134" spans="5:8" x14ac:dyDescent="0.3">
      <c r="G134" s="19" t="s">
        <v>491</v>
      </c>
      <c r="H134" s="19">
        <v>454.06</v>
      </c>
    </row>
    <row r="135" spans="5:8" x14ac:dyDescent="0.3">
      <c r="G135" s="19" t="s">
        <v>623</v>
      </c>
      <c r="H135" s="19" t="e">
        <v>#N/A</v>
      </c>
    </row>
    <row r="136" spans="5:8" x14ac:dyDescent="0.3">
      <c r="G136" s="19" t="s">
        <v>624</v>
      </c>
      <c r="H136" s="19">
        <v>273.33190751902674</v>
      </c>
    </row>
    <row r="137" spans="5:8" x14ac:dyDescent="0.3">
      <c r="G137" s="19" t="s">
        <v>625</v>
      </c>
      <c r="H137" s="19">
        <v>74710.331667989798</v>
      </c>
    </row>
    <row r="138" spans="5:8" x14ac:dyDescent="0.3">
      <c r="G138" s="19" t="s">
        <v>626</v>
      </c>
      <c r="H138" s="19">
        <v>-1.1355701261111217</v>
      </c>
    </row>
    <row r="139" spans="5:8" x14ac:dyDescent="0.3">
      <c r="G139" s="19" t="s">
        <v>627</v>
      </c>
      <c r="H139" s="19">
        <v>0.13645835586957425</v>
      </c>
    </row>
    <row r="140" spans="5:8" x14ac:dyDescent="0.3">
      <c r="G140" s="19" t="s">
        <v>494</v>
      </c>
      <c r="H140" s="19">
        <v>966.58</v>
      </c>
    </row>
    <row r="141" spans="5:8" x14ac:dyDescent="0.3">
      <c r="G141" s="19" t="s">
        <v>628</v>
      </c>
      <c r="H141" s="19">
        <v>21.9</v>
      </c>
    </row>
    <row r="142" spans="5:8" x14ac:dyDescent="0.3">
      <c r="G142" s="19" t="s">
        <v>492</v>
      </c>
      <c r="H142" s="19">
        <v>988.48</v>
      </c>
    </row>
    <row r="143" spans="5:8" x14ac:dyDescent="0.3">
      <c r="G143" s="19" t="s">
        <v>629</v>
      </c>
      <c r="H143" s="19">
        <v>47741.37</v>
      </c>
    </row>
    <row r="144" spans="5:8" ht="15" thickBot="1" x14ac:dyDescent="0.35">
      <c r="G144" s="20" t="s">
        <v>630</v>
      </c>
      <c r="H144" s="20">
        <v>100</v>
      </c>
    </row>
    <row r="150" spans="5:30" ht="15" thickBot="1" x14ac:dyDescent="0.35">
      <c r="E150" s="12" t="s">
        <v>631</v>
      </c>
      <c r="G150" s="4" t="s">
        <v>620</v>
      </c>
    </row>
    <row r="151" spans="5:30" x14ac:dyDescent="0.3">
      <c r="G151" s="21" t="s">
        <v>7</v>
      </c>
      <c r="H151" s="21"/>
      <c r="I151" s="21" t="s">
        <v>4</v>
      </c>
      <c r="J151" s="21"/>
      <c r="K151" s="21" t="s">
        <v>486</v>
      </c>
      <c r="L151" s="21"/>
      <c r="M151" s="21" t="s">
        <v>12</v>
      </c>
      <c r="N151" s="21"/>
      <c r="O151" s="21" t="s">
        <v>14</v>
      </c>
      <c r="P151" s="21"/>
      <c r="Q151" s="21" t="s">
        <v>15</v>
      </c>
      <c r="R151" s="21"/>
      <c r="S151" s="21" t="s">
        <v>17</v>
      </c>
      <c r="T151" s="21"/>
      <c r="U151" s="21" t="s">
        <v>18</v>
      </c>
      <c r="V151" s="21"/>
      <c r="W151" s="21" t="s">
        <v>20</v>
      </c>
      <c r="X151" s="21"/>
      <c r="Y151" s="21" t="s">
        <v>22</v>
      </c>
      <c r="Z151" s="21"/>
      <c r="AA151" s="21" t="s">
        <v>23</v>
      </c>
      <c r="AB151" s="21"/>
      <c r="AC151" s="21" t="s">
        <v>24</v>
      </c>
      <c r="AD151" s="21"/>
    </row>
    <row r="152" spans="5:30" x14ac:dyDescent="0.3">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row>
    <row r="153" spans="5:30" x14ac:dyDescent="0.3">
      <c r="G153" s="19" t="s">
        <v>621</v>
      </c>
      <c r="H153" s="19">
        <v>477.41370000000001</v>
      </c>
      <c r="I153" s="19" t="s">
        <v>621</v>
      </c>
      <c r="J153" s="19">
        <v>46.78</v>
      </c>
      <c r="K153" s="19" t="s">
        <v>621</v>
      </c>
      <c r="L153" s="19">
        <v>42.5</v>
      </c>
      <c r="M153" s="19" t="s">
        <v>621</v>
      </c>
      <c r="N153" s="19">
        <v>5.64</v>
      </c>
      <c r="O153" s="19" t="s">
        <v>621</v>
      </c>
      <c r="P153" s="19">
        <v>6.11</v>
      </c>
      <c r="Q153" s="19" t="s">
        <v>621</v>
      </c>
      <c r="R153" s="19">
        <v>5.42</v>
      </c>
      <c r="S153" s="19" t="s">
        <v>621</v>
      </c>
      <c r="T153" s="19">
        <v>5.0999999999999996</v>
      </c>
      <c r="U153" s="19" t="s">
        <v>621</v>
      </c>
      <c r="V153" s="19">
        <v>5.0999999999999996</v>
      </c>
      <c r="W153" s="19" t="s">
        <v>621</v>
      </c>
      <c r="X153" s="19">
        <v>5.49</v>
      </c>
      <c r="Y153" s="19" t="s">
        <v>621</v>
      </c>
      <c r="Z153" s="19">
        <v>5.12</v>
      </c>
      <c r="AA153" s="19" t="s">
        <v>621</v>
      </c>
      <c r="AB153" s="19">
        <v>5.41</v>
      </c>
      <c r="AC153" s="19" t="s">
        <v>621</v>
      </c>
      <c r="AD153" s="19">
        <v>5.25</v>
      </c>
    </row>
    <row r="154" spans="5:30" x14ac:dyDescent="0.3">
      <c r="G154" s="19" t="s">
        <v>622</v>
      </c>
      <c r="H154" s="19">
        <v>27.333190751902674</v>
      </c>
      <c r="I154" s="19" t="s">
        <v>622</v>
      </c>
      <c r="J154" s="19">
        <v>1.7763644634676488</v>
      </c>
      <c r="K154" s="19" t="s">
        <v>622</v>
      </c>
      <c r="L154" s="19">
        <v>1.8768929838238708</v>
      </c>
      <c r="M154" s="19" t="s">
        <v>622</v>
      </c>
      <c r="N154" s="19">
        <v>0.27835011743986721</v>
      </c>
      <c r="O154" s="19" t="s">
        <v>622</v>
      </c>
      <c r="P154" s="19">
        <v>0.29228981051917174</v>
      </c>
      <c r="Q154" s="19" t="s">
        <v>622</v>
      </c>
      <c r="R154" s="19">
        <v>0.28468660777504912</v>
      </c>
      <c r="S154" s="19" t="s">
        <v>622</v>
      </c>
      <c r="T154" s="19">
        <v>0.28867513459481292</v>
      </c>
      <c r="U154" s="19" t="s">
        <v>622</v>
      </c>
      <c r="V154" s="19">
        <v>0.29284394437579853</v>
      </c>
      <c r="W154" s="19" t="s">
        <v>622</v>
      </c>
      <c r="X154" s="19">
        <v>0.28230472825647035</v>
      </c>
      <c r="Y154" s="19" t="s">
        <v>622</v>
      </c>
      <c r="Z154" s="19">
        <v>0.28894793491372989</v>
      </c>
      <c r="AA154" s="19" t="s">
        <v>622</v>
      </c>
      <c r="AB154" s="19">
        <v>0.28144468570415593</v>
      </c>
      <c r="AC154" s="19" t="s">
        <v>622</v>
      </c>
      <c r="AD154" s="19">
        <v>0.28046678263497832</v>
      </c>
    </row>
    <row r="155" spans="5:30" x14ac:dyDescent="0.3">
      <c r="G155" s="19" t="s">
        <v>491</v>
      </c>
      <c r="H155" s="19">
        <v>454.06</v>
      </c>
      <c r="I155" s="19" t="s">
        <v>491</v>
      </c>
      <c r="J155" s="19">
        <v>48</v>
      </c>
      <c r="K155" s="19" t="s">
        <v>491</v>
      </c>
      <c r="L155" s="19">
        <v>40</v>
      </c>
      <c r="M155" s="19" t="s">
        <v>491</v>
      </c>
      <c r="N155" s="19">
        <v>5.5</v>
      </c>
      <c r="O155" s="19" t="s">
        <v>491</v>
      </c>
      <c r="P155" s="19">
        <v>6.5</v>
      </c>
      <c r="Q155" s="19" t="s">
        <v>491</v>
      </c>
      <c r="R155" s="19">
        <v>5.5</v>
      </c>
      <c r="S155" s="19" t="s">
        <v>491</v>
      </c>
      <c r="T155" s="19">
        <v>5</v>
      </c>
      <c r="U155" s="19" t="s">
        <v>491</v>
      </c>
      <c r="V155" s="19">
        <v>5</v>
      </c>
      <c r="W155" s="19" t="s">
        <v>491</v>
      </c>
      <c r="X155" s="19">
        <v>5</v>
      </c>
      <c r="Y155" s="19" t="s">
        <v>491</v>
      </c>
      <c r="Z155" s="19">
        <v>5</v>
      </c>
      <c r="AA155" s="19" t="s">
        <v>491</v>
      </c>
      <c r="AB155" s="19">
        <v>5</v>
      </c>
      <c r="AC155" s="19" t="s">
        <v>491</v>
      </c>
      <c r="AD155" s="19">
        <v>5</v>
      </c>
    </row>
    <row r="156" spans="5:30" x14ac:dyDescent="0.3">
      <c r="G156" s="19" t="s">
        <v>623</v>
      </c>
      <c r="H156" s="19" t="e">
        <v>#N/A</v>
      </c>
      <c r="I156" s="19" t="s">
        <v>623</v>
      </c>
      <c r="J156" s="19">
        <v>28</v>
      </c>
      <c r="K156" s="19" t="s">
        <v>623</v>
      </c>
      <c r="L156" s="19">
        <v>60</v>
      </c>
      <c r="M156" s="19" t="s">
        <v>623</v>
      </c>
      <c r="N156" s="19">
        <v>8</v>
      </c>
      <c r="O156" s="19" t="s">
        <v>623</v>
      </c>
      <c r="P156" s="19">
        <v>10</v>
      </c>
      <c r="Q156" s="19" t="s">
        <v>623</v>
      </c>
      <c r="R156" s="19">
        <v>4</v>
      </c>
      <c r="S156" s="19" t="s">
        <v>623</v>
      </c>
      <c r="T156" s="19">
        <v>5</v>
      </c>
      <c r="U156" s="19" t="s">
        <v>623</v>
      </c>
      <c r="V156" s="19">
        <v>2</v>
      </c>
      <c r="W156" s="19" t="s">
        <v>623</v>
      </c>
      <c r="X156" s="19">
        <v>4</v>
      </c>
      <c r="Y156" s="19" t="s">
        <v>623</v>
      </c>
      <c r="Z156" s="19">
        <v>5</v>
      </c>
      <c r="AA156" s="19" t="s">
        <v>623</v>
      </c>
      <c r="AB156" s="19">
        <v>2</v>
      </c>
      <c r="AC156" s="19" t="s">
        <v>623</v>
      </c>
      <c r="AD156" s="19">
        <v>6</v>
      </c>
    </row>
    <row r="157" spans="5:30" x14ac:dyDescent="0.3">
      <c r="G157" s="19" t="s">
        <v>624</v>
      </c>
      <c r="H157" s="19">
        <v>273.33190751902674</v>
      </c>
      <c r="I157" s="19" t="s">
        <v>624</v>
      </c>
      <c r="J157" s="19">
        <v>17.763644634676488</v>
      </c>
      <c r="K157" s="19" t="s">
        <v>624</v>
      </c>
      <c r="L157" s="19">
        <v>18.768929838238709</v>
      </c>
      <c r="M157" s="19" t="s">
        <v>624</v>
      </c>
      <c r="N157" s="19">
        <v>2.7835011743986722</v>
      </c>
      <c r="O157" s="19" t="s">
        <v>624</v>
      </c>
      <c r="P157" s="19">
        <v>2.9228981051917176</v>
      </c>
      <c r="Q157" s="19" t="s">
        <v>624</v>
      </c>
      <c r="R157" s="19">
        <v>2.8468660777504913</v>
      </c>
      <c r="S157" s="19" t="s">
        <v>624</v>
      </c>
      <c r="T157" s="19">
        <v>2.8867513459481291</v>
      </c>
      <c r="U157" s="19" t="s">
        <v>624</v>
      </c>
      <c r="V157" s="19">
        <v>2.928439443757985</v>
      </c>
      <c r="W157" s="19" t="s">
        <v>624</v>
      </c>
      <c r="X157" s="19">
        <v>2.8230472825647035</v>
      </c>
      <c r="Y157" s="19" t="s">
        <v>624</v>
      </c>
      <c r="Z157" s="19">
        <v>2.8894793491372988</v>
      </c>
      <c r="AA157" s="19" t="s">
        <v>624</v>
      </c>
      <c r="AB157" s="19">
        <v>2.8144468570415593</v>
      </c>
      <c r="AC157" s="19" t="s">
        <v>624</v>
      </c>
      <c r="AD157" s="19">
        <v>2.8046678263497831</v>
      </c>
    </row>
    <row r="158" spans="5:30" x14ac:dyDescent="0.3">
      <c r="G158" s="19" t="s">
        <v>625</v>
      </c>
      <c r="H158" s="19">
        <v>74710.331667989798</v>
      </c>
      <c r="I158" s="19" t="s">
        <v>625</v>
      </c>
      <c r="J158" s="19">
        <v>315.54707070707076</v>
      </c>
      <c r="K158" s="19" t="s">
        <v>625</v>
      </c>
      <c r="L158" s="19">
        <v>352.27272727272725</v>
      </c>
      <c r="M158" s="19" t="s">
        <v>625</v>
      </c>
      <c r="N158" s="19">
        <v>7.7478787878787871</v>
      </c>
      <c r="O158" s="19" t="s">
        <v>625</v>
      </c>
      <c r="P158" s="19">
        <v>8.543333333333333</v>
      </c>
      <c r="Q158" s="19" t="s">
        <v>625</v>
      </c>
      <c r="R158" s="19">
        <v>8.104646464646466</v>
      </c>
      <c r="S158" s="19" t="s">
        <v>625</v>
      </c>
      <c r="T158" s="19">
        <v>8.3333333333333339</v>
      </c>
      <c r="U158" s="19" t="s">
        <v>625</v>
      </c>
      <c r="V158" s="19">
        <v>8.5757575757575761</v>
      </c>
      <c r="W158" s="19" t="s">
        <v>625</v>
      </c>
      <c r="X158" s="19">
        <v>7.9695959595959573</v>
      </c>
      <c r="Y158" s="19" t="s">
        <v>625</v>
      </c>
      <c r="Z158" s="19">
        <v>8.3490909090909078</v>
      </c>
      <c r="AA158" s="19" t="s">
        <v>625</v>
      </c>
      <c r="AB158" s="19">
        <v>7.9211111111111121</v>
      </c>
      <c r="AC158" s="19" t="s">
        <v>625</v>
      </c>
      <c r="AD158" s="19">
        <v>7.8661616161616159</v>
      </c>
    </row>
    <row r="159" spans="5:30" x14ac:dyDescent="0.3">
      <c r="G159" s="19" t="s">
        <v>626</v>
      </c>
      <c r="H159" s="19">
        <v>-1.1355701261111217</v>
      </c>
      <c r="I159" s="19" t="s">
        <v>626</v>
      </c>
      <c r="J159" s="19">
        <v>-1.3564702739959524</v>
      </c>
      <c r="K159" s="19" t="s">
        <v>626</v>
      </c>
      <c r="L159" s="19">
        <v>-1.2821873677971354</v>
      </c>
      <c r="M159" s="19" t="s">
        <v>626</v>
      </c>
      <c r="N159" s="19">
        <v>-1.2617949851381416</v>
      </c>
      <c r="O159" s="19" t="s">
        <v>626</v>
      </c>
      <c r="P159" s="19">
        <v>-1.1644587758313678</v>
      </c>
      <c r="Q159" s="19" t="s">
        <v>626</v>
      </c>
      <c r="R159" s="19">
        <v>-1.2113407807636807</v>
      </c>
      <c r="S159" s="19" t="s">
        <v>626</v>
      </c>
      <c r="T159" s="19">
        <v>-1.1328178107606659</v>
      </c>
      <c r="U159" s="19" t="s">
        <v>626</v>
      </c>
      <c r="V159" s="19">
        <v>-1.2131508693422652</v>
      </c>
      <c r="W159" s="19" t="s">
        <v>626</v>
      </c>
      <c r="X159" s="19">
        <v>-1.244623312083633</v>
      </c>
      <c r="Y159" s="19" t="s">
        <v>626</v>
      </c>
      <c r="Z159" s="19">
        <v>-1.1687935383460448</v>
      </c>
      <c r="AA159" s="19" t="s">
        <v>626</v>
      </c>
      <c r="AB159" s="19">
        <v>-1.1670432706388281</v>
      </c>
      <c r="AC159" s="19" t="s">
        <v>626</v>
      </c>
      <c r="AD159" s="19">
        <v>-1.0642737079844902</v>
      </c>
    </row>
    <row r="160" spans="5:30" x14ac:dyDescent="0.3">
      <c r="G160" s="19" t="s">
        <v>627</v>
      </c>
      <c r="H160" s="19">
        <v>0.13645835586957425</v>
      </c>
      <c r="I160" s="19" t="s">
        <v>627</v>
      </c>
      <c r="J160" s="19">
        <v>-6.3132848868350022E-2</v>
      </c>
      <c r="K160" s="19" t="s">
        <v>627</v>
      </c>
      <c r="L160" s="19">
        <v>-7.1904583720577064E-2</v>
      </c>
      <c r="M160" s="19" t="s">
        <v>627</v>
      </c>
      <c r="N160" s="19">
        <v>-7.7869746200505269E-2</v>
      </c>
      <c r="O160" s="19" t="s">
        <v>627</v>
      </c>
      <c r="P160" s="19">
        <v>-0.2766498937809953</v>
      </c>
      <c r="Q160" s="19" t="s">
        <v>627</v>
      </c>
      <c r="R160" s="19">
        <v>6.2370293156796555E-2</v>
      </c>
      <c r="S160" s="19" t="s">
        <v>627</v>
      </c>
      <c r="T160" s="19">
        <v>0.27867058633093417</v>
      </c>
      <c r="U160" s="19" t="s">
        <v>627</v>
      </c>
      <c r="V160" s="19">
        <v>0.1113062808011146</v>
      </c>
      <c r="W160" s="19" t="s">
        <v>627</v>
      </c>
      <c r="X160" s="19">
        <v>-3.0145560783314874E-3</v>
      </c>
      <c r="Y160" s="19" t="s">
        <v>627</v>
      </c>
      <c r="Z160" s="19">
        <v>0.21886440592609974</v>
      </c>
      <c r="AA160" s="19" t="s">
        <v>627</v>
      </c>
      <c r="AB160" s="19">
        <v>4.1404307986166081E-2</v>
      </c>
      <c r="AC160" s="19" t="s">
        <v>627</v>
      </c>
      <c r="AD160" s="19">
        <v>0.2034032648578083</v>
      </c>
    </row>
    <row r="161" spans="5:30" x14ac:dyDescent="0.3">
      <c r="G161" s="19" t="s">
        <v>494</v>
      </c>
      <c r="H161" s="19">
        <v>966.58</v>
      </c>
      <c r="I161" s="19" t="s">
        <v>494</v>
      </c>
      <c r="J161" s="19">
        <v>57</v>
      </c>
      <c r="K161" s="19" t="s">
        <v>494</v>
      </c>
      <c r="L161" s="19">
        <v>60</v>
      </c>
      <c r="M161" s="19" t="s">
        <v>494</v>
      </c>
      <c r="N161" s="19">
        <v>9</v>
      </c>
      <c r="O161" s="19" t="s">
        <v>494</v>
      </c>
      <c r="P161" s="19">
        <v>9</v>
      </c>
      <c r="Q161" s="19" t="s">
        <v>494</v>
      </c>
      <c r="R161" s="19">
        <v>9</v>
      </c>
      <c r="S161" s="19" t="s">
        <v>494</v>
      </c>
      <c r="T161" s="19">
        <v>9</v>
      </c>
      <c r="U161" s="19" t="s">
        <v>494</v>
      </c>
      <c r="V161" s="19">
        <v>9</v>
      </c>
      <c r="W161" s="19" t="s">
        <v>494</v>
      </c>
      <c r="X161" s="19">
        <v>9</v>
      </c>
      <c r="Y161" s="19" t="s">
        <v>494</v>
      </c>
      <c r="Z161" s="19">
        <v>9</v>
      </c>
      <c r="AA161" s="19" t="s">
        <v>494</v>
      </c>
      <c r="AB161" s="19">
        <v>9</v>
      </c>
      <c r="AC161" s="19" t="s">
        <v>494</v>
      </c>
      <c r="AD161" s="19">
        <v>9</v>
      </c>
    </row>
    <row r="162" spans="5:30" x14ac:dyDescent="0.3">
      <c r="G162" s="19" t="s">
        <v>628</v>
      </c>
      <c r="H162" s="19">
        <v>21.9</v>
      </c>
      <c r="I162" s="19" t="s">
        <v>628</v>
      </c>
      <c r="J162" s="19">
        <v>18</v>
      </c>
      <c r="K162" s="19" t="s">
        <v>628</v>
      </c>
      <c r="L162" s="19">
        <v>10</v>
      </c>
      <c r="M162" s="19" t="s">
        <v>628</v>
      </c>
      <c r="N162" s="19">
        <v>1</v>
      </c>
      <c r="O162" s="19" t="s">
        <v>628</v>
      </c>
      <c r="P162" s="19">
        <v>1</v>
      </c>
      <c r="Q162" s="19" t="s">
        <v>628</v>
      </c>
      <c r="R162" s="19">
        <v>1</v>
      </c>
      <c r="S162" s="19" t="s">
        <v>628</v>
      </c>
      <c r="T162" s="19">
        <v>1</v>
      </c>
      <c r="U162" s="19" t="s">
        <v>628</v>
      </c>
      <c r="V162" s="19">
        <v>1</v>
      </c>
      <c r="W162" s="19" t="s">
        <v>628</v>
      </c>
      <c r="X162" s="19">
        <v>1</v>
      </c>
      <c r="Y162" s="19" t="s">
        <v>628</v>
      </c>
      <c r="Z162" s="19">
        <v>1</v>
      </c>
      <c r="AA162" s="19" t="s">
        <v>628</v>
      </c>
      <c r="AB162" s="19">
        <v>1</v>
      </c>
      <c r="AC162" s="19" t="s">
        <v>628</v>
      </c>
      <c r="AD162" s="19">
        <v>1</v>
      </c>
    </row>
    <row r="163" spans="5:30" x14ac:dyDescent="0.3">
      <c r="G163" s="19" t="s">
        <v>492</v>
      </c>
      <c r="H163" s="19">
        <v>988.48</v>
      </c>
      <c r="I163" s="19" t="s">
        <v>492</v>
      </c>
      <c r="J163" s="19">
        <v>75</v>
      </c>
      <c r="K163" s="19" t="s">
        <v>492</v>
      </c>
      <c r="L163" s="19">
        <v>70</v>
      </c>
      <c r="M163" s="19" t="s">
        <v>492</v>
      </c>
      <c r="N163" s="19">
        <v>10</v>
      </c>
      <c r="O163" s="19" t="s">
        <v>492</v>
      </c>
      <c r="P163" s="19">
        <v>10</v>
      </c>
      <c r="Q163" s="19" t="s">
        <v>492</v>
      </c>
      <c r="R163" s="19">
        <v>10</v>
      </c>
      <c r="S163" s="19" t="s">
        <v>492</v>
      </c>
      <c r="T163" s="19">
        <v>10</v>
      </c>
      <c r="U163" s="19" t="s">
        <v>492</v>
      </c>
      <c r="V163" s="19">
        <v>10</v>
      </c>
      <c r="W163" s="19" t="s">
        <v>492</v>
      </c>
      <c r="X163" s="19">
        <v>10</v>
      </c>
      <c r="Y163" s="19" t="s">
        <v>492</v>
      </c>
      <c r="Z163" s="19">
        <v>10</v>
      </c>
      <c r="AA163" s="19" t="s">
        <v>492</v>
      </c>
      <c r="AB163" s="19">
        <v>10</v>
      </c>
      <c r="AC163" s="19" t="s">
        <v>492</v>
      </c>
      <c r="AD163" s="19">
        <v>10</v>
      </c>
    </row>
    <row r="164" spans="5:30" x14ac:dyDescent="0.3">
      <c r="G164" s="19" t="s">
        <v>629</v>
      </c>
      <c r="H164" s="19">
        <v>47741.37</v>
      </c>
      <c r="I164" s="19" t="s">
        <v>629</v>
      </c>
      <c r="J164" s="19">
        <v>4678</v>
      </c>
      <c r="K164" s="19" t="s">
        <v>629</v>
      </c>
      <c r="L164" s="19">
        <v>4250</v>
      </c>
      <c r="M164" s="19" t="s">
        <v>629</v>
      </c>
      <c r="N164" s="19">
        <v>564</v>
      </c>
      <c r="O164" s="19" t="s">
        <v>629</v>
      </c>
      <c r="P164" s="19">
        <v>611</v>
      </c>
      <c r="Q164" s="19" t="s">
        <v>629</v>
      </c>
      <c r="R164" s="19">
        <v>542</v>
      </c>
      <c r="S164" s="19" t="s">
        <v>629</v>
      </c>
      <c r="T164" s="19">
        <v>510</v>
      </c>
      <c r="U164" s="19" t="s">
        <v>629</v>
      </c>
      <c r="V164" s="19">
        <v>510</v>
      </c>
      <c r="W164" s="19" t="s">
        <v>629</v>
      </c>
      <c r="X164" s="19">
        <v>549</v>
      </c>
      <c r="Y164" s="19" t="s">
        <v>629</v>
      </c>
      <c r="Z164" s="19">
        <v>512</v>
      </c>
      <c r="AA164" s="19" t="s">
        <v>629</v>
      </c>
      <c r="AB164" s="19">
        <v>541</v>
      </c>
      <c r="AC164" s="19" t="s">
        <v>629</v>
      </c>
      <c r="AD164" s="19">
        <v>525</v>
      </c>
    </row>
    <row r="165" spans="5:30" ht="15" thickBot="1" x14ac:dyDescent="0.35">
      <c r="G165" s="20" t="s">
        <v>630</v>
      </c>
      <c r="H165" s="20">
        <v>100</v>
      </c>
      <c r="I165" s="20" t="s">
        <v>630</v>
      </c>
      <c r="J165" s="20">
        <v>100</v>
      </c>
      <c r="K165" s="20" t="s">
        <v>630</v>
      </c>
      <c r="L165" s="20">
        <v>100</v>
      </c>
      <c r="M165" s="20" t="s">
        <v>630</v>
      </c>
      <c r="N165" s="20">
        <v>100</v>
      </c>
      <c r="O165" s="20" t="s">
        <v>630</v>
      </c>
      <c r="P165" s="20">
        <v>100</v>
      </c>
      <c r="Q165" s="20" t="s">
        <v>630</v>
      </c>
      <c r="R165" s="20">
        <v>100</v>
      </c>
      <c r="S165" s="20" t="s">
        <v>630</v>
      </c>
      <c r="T165" s="20">
        <v>100</v>
      </c>
      <c r="U165" s="20" t="s">
        <v>630</v>
      </c>
      <c r="V165" s="20">
        <v>100</v>
      </c>
      <c r="W165" s="20" t="s">
        <v>630</v>
      </c>
      <c r="X165" s="20">
        <v>100</v>
      </c>
      <c r="Y165" s="20" t="s">
        <v>630</v>
      </c>
      <c r="Z165" s="20">
        <v>100</v>
      </c>
      <c r="AA165" s="20" t="s">
        <v>630</v>
      </c>
      <c r="AB165" s="20">
        <v>100</v>
      </c>
      <c r="AC165" s="20" t="s">
        <v>630</v>
      </c>
      <c r="AD165" s="20">
        <v>100</v>
      </c>
    </row>
    <row r="170" spans="5:30" ht="15" thickBot="1" x14ac:dyDescent="0.35">
      <c r="E170" s="12" t="s">
        <v>632</v>
      </c>
      <c r="G170" s="4" t="s">
        <v>587</v>
      </c>
    </row>
    <row r="171" spans="5:30" x14ac:dyDescent="0.3">
      <c r="G171" s="21"/>
      <c r="H171" s="21" t="s">
        <v>7</v>
      </c>
      <c r="I171" s="21" t="s">
        <v>4</v>
      </c>
      <c r="J171" s="21" t="s">
        <v>486</v>
      </c>
      <c r="K171" s="21" t="s">
        <v>12</v>
      </c>
      <c r="L171" s="21" t="s">
        <v>14</v>
      </c>
      <c r="M171" s="21" t="s">
        <v>15</v>
      </c>
      <c r="N171" s="21" t="s">
        <v>17</v>
      </c>
      <c r="O171" s="21" t="s">
        <v>18</v>
      </c>
      <c r="P171" s="21" t="s">
        <v>20</v>
      </c>
      <c r="Q171" s="21" t="s">
        <v>22</v>
      </c>
      <c r="R171" s="21" t="s">
        <v>23</v>
      </c>
      <c r="S171" s="21" t="s">
        <v>24</v>
      </c>
    </row>
    <row r="172" spans="5:30" x14ac:dyDescent="0.3">
      <c r="G172" s="19" t="s">
        <v>7</v>
      </c>
      <c r="H172" s="23"/>
      <c r="I172" s="23"/>
      <c r="J172" s="23"/>
      <c r="K172" s="23"/>
      <c r="L172" s="23"/>
      <c r="M172" s="23"/>
      <c r="N172" s="23"/>
      <c r="O172" s="23"/>
      <c r="P172" s="23"/>
      <c r="Q172" s="23"/>
      <c r="R172" s="23"/>
      <c r="S172" s="23"/>
    </row>
    <row r="173" spans="5:30" x14ac:dyDescent="0.3">
      <c r="G173" s="19" t="s">
        <v>4</v>
      </c>
      <c r="H173" s="23">
        <v>0.10058138213471676</v>
      </c>
      <c r="I173" s="23"/>
      <c r="J173" s="23"/>
      <c r="K173" s="23"/>
      <c r="L173" s="23"/>
      <c r="M173" s="23"/>
      <c r="N173" s="23"/>
      <c r="O173" s="23"/>
      <c r="P173" s="23"/>
      <c r="Q173" s="23"/>
      <c r="R173" s="23"/>
      <c r="S173" s="23"/>
    </row>
    <row r="174" spans="5:30" x14ac:dyDescent="0.3">
      <c r="G174" s="19" t="s">
        <v>486</v>
      </c>
      <c r="H174" s="23">
        <v>9.8982673984715622E-2</v>
      </c>
      <c r="I174" s="23"/>
      <c r="J174" s="23"/>
      <c r="K174" s="23"/>
      <c r="L174" s="23"/>
      <c r="M174" s="23"/>
      <c r="N174" s="23"/>
      <c r="O174" s="23"/>
      <c r="P174" s="23"/>
      <c r="Q174" s="23"/>
      <c r="R174" s="23"/>
      <c r="S174" s="23"/>
    </row>
    <row r="175" spans="5:30" x14ac:dyDescent="0.3">
      <c r="G175" s="19" t="s">
        <v>12</v>
      </c>
      <c r="H175" s="23">
        <v>2.2099546075960833E-2</v>
      </c>
      <c r="I175" s="23">
        <v>-7.1279916764090887E-2</v>
      </c>
      <c r="J175" s="23">
        <v>-7.9271621614961055E-2</v>
      </c>
      <c r="K175" s="23"/>
      <c r="L175" s="23"/>
      <c r="M175" s="23"/>
      <c r="N175" s="23"/>
      <c r="O175" s="23"/>
      <c r="P175" s="23"/>
      <c r="Q175" s="23"/>
      <c r="R175" s="23"/>
      <c r="S175" s="23"/>
    </row>
    <row r="176" spans="5:30" x14ac:dyDescent="0.3">
      <c r="G176" s="19" t="s">
        <v>14</v>
      </c>
      <c r="H176" s="23">
        <v>-4.9797835906251524E-2</v>
      </c>
      <c r="I176" s="23">
        <v>-0.14835577757967053</v>
      </c>
      <c r="J176" s="23">
        <v>-0.14499805654587591</v>
      </c>
      <c r="K176" s="23">
        <v>7.6925642078612716E-2</v>
      </c>
      <c r="L176" s="23"/>
      <c r="M176" s="23"/>
      <c r="N176" s="23"/>
      <c r="O176" s="23"/>
      <c r="P176" s="23"/>
      <c r="Q176" s="23"/>
      <c r="R176" s="23"/>
      <c r="S176" s="23"/>
    </row>
    <row r="177" spans="7:19" x14ac:dyDescent="0.3">
      <c r="G177" s="19" t="s">
        <v>15</v>
      </c>
      <c r="H177" s="23">
        <v>-3.9920214121571589E-2</v>
      </c>
      <c r="I177" s="23">
        <v>5.4177558171566893E-2</v>
      </c>
      <c r="J177" s="23">
        <v>5.7657803849643287E-2</v>
      </c>
      <c r="K177" s="23">
        <v>-0.138788816106411</v>
      </c>
      <c r="L177" s="23">
        <v>-9.9078787361272735E-2</v>
      </c>
      <c r="M177" s="23"/>
      <c r="N177" s="23"/>
      <c r="O177" s="23"/>
      <c r="P177" s="23"/>
      <c r="Q177" s="23"/>
      <c r="R177" s="23"/>
      <c r="S177" s="23"/>
    </row>
    <row r="178" spans="7:19" x14ac:dyDescent="0.3">
      <c r="G178" s="19" t="s">
        <v>17</v>
      </c>
      <c r="H178" s="23">
        <v>-0.11112164977824368</v>
      </c>
      <c r="I178" s="23">
        <v>-2.5962036863950752E-2</v>
      </c>
      <c r="J178" s="23">
        <v>-2.1439455825693891E-2</v>
      </c>
      <c r="K178" s="23">
        <v>0.23582880677164164</v>
      </c>
      <c r="L178" s="23">
        <v>-4.6807830246365971E-2</v>
      </c>
      <c r="M178" s="23">
        <v>-2.3598783695338028E-2</v>
      </c>
      <c r="N178" s="23"/>
      <c r="O178" s="23"/>
      <c r="P178" s="23"/>
      <c r="Q178" s="23"/>
      <c r="R178" s="23"/>
      <c r="S178" s="23"/>
    </row>
    <row r="179" spans="7:19" x14ac:dyDescent="0.3">
      <c r="G179" s="19" t="s">
        <v>18</v>
      </c>
      <c r="H179" s="23">
        <v>0.18740574427000056</v>
      </c>
      <c r="I179" s="23">
        <v>3.922363605728816E-3</v>
      </c>
      <c r="J179" s="23">
        <v>-1.194544693510499E-2</v>
      </c>
      <c r="K179" s="23">
        <v>-6.9890195078528297E-2</v>
      </c>
      <c r="L179" s="23">
        <v>7.0687350577407132E-2</v>
      </c>
      <c r="M179" s="23">
        <v>-7.5119590108335462E-3</v>
      </c>
      <c r="N179" s="23">
        <v>-7.4081688107328514E-2</v>
      </c>
      <c r="O179" s="23"/>
      <c r="P179" s="23"/>
      <c r="Q179" s="23"/>
      <c r="R179" s="23"/>
      <c r="S179" s="23"/>
    </row>
    <row r="180" spans="7:19" x14ac:dyDescent="0.3">
      <c r="G180" s="19" t="s">
        <v>20</v>
      </c>
      <c r="H180" s="23">
        <v>-1.7435519232980708E-2</v>
      </c>
      <c r="I180" s="23">
        <v>-0.12351818108460751</v>
      </c>
      <c r="J180" s="23">
        <v>-0.14536069490484993</v>
      </c>
      <c r="K180" s="23">
        <v>3.1673492070551902E-2</v>
      </c>
      <c r="L180" s="23">
        <v>0.10847151705259395</v>
      </c>
      <c r="M180" s="23">
        <v>6.5883495411632145E-2</v>
      </c>
      <c r="N180" s="23">
        <v>-3.2102365893686161E-2</v>
      </c>
      <c r="O180" s="23">
        <v>3.6777050919746937E-2</v>
      </c>
      <c r="P180" s="23"/>
      <c r="Q180" s="23"/>
      <c r="R180" s="23"/>
      <c r="S180" s="23"/>
    </row>
    <row r="181" spans="7:19" x14ac:dyDescent="0.3">
      <c r="G181" s="19" t="s">
        <v>22</v>
      </c>
      <c r="H181" s="23">
        <v>0.11964390345193127</v>
      </c>
      <c r="I181" s="23">
        <v>0.10678861109710536</v>
      </c>
      <c r="J181" s="23">
        <v>8.9401938766321687E-2</v>
      </c>
      <c r="K181" s="23">
        <v>0.13603869367269822</v>
      </c>
      <c r="L181" s="23">
        <v>9.1709354979587279E-2</v>
      </c>
      <c r="M181" s="23">
        <v>0.13993637306278531</v>
      </c>
      <c r="N181" s="23">
        <v>-6.8056897806603095E-2</v>
      </c>
      <c r="O181" s="23">
        <v>-0.12558122133301991</v>
      </c>
      <c r="P181" s="23">
        <v>-0.10758379765412791</v>
      </c>
      <c r="Q181" s="23"/>
      <c r="R181" s="23"/>
      <c r="S181" s="23"/>
    </row>
    <row r="182" spans="7:19" x14ac:dyDescent="0.3">
      <c r="G182" s="19" t="s">
        <v>23</v>
      </c>
      <c r="H182" s="23">
        <v>-0.11221160880121041</v>
      </c>
      <c r="I182" s="23">
        <v>6.1424528431823028E-2</v>
      </c>
      <c r="J182" s="23">
        <v>6.0712200148820471E-2</v>
      </c>
      <c r="K182" s="23">
        <v>-7.2514633429289169E-2</v>
      </c>
      <c r="L182" s="23">
        <v>1.8295502635999336E-3</v>
      </c>
      <c r="M182" s="23">
        <v>9.5534297881372243E-2</v>
      </c>
      <c r="N182" s="23">
        <v>-3.8665422919117572E-2</v>
      </c>
      <c r="O182" s="23">
        <v>8.1990139005029661E-2</v>
      </c>
      <c r="P182" s="23">
        <v>9.0149035800205987E-2</v>
      </c>
      <c r="Q182" s="23">
        <v>-1.7289856671257781E-2</v>
      </c>
      <c r="R182" s="23"/>
      <c r="S182" s="23"/>
    </row>
    <row r="183" spans="7:19" ht="15" thickBot="1" x14ac:dyDescent="0.35">
      <c r="G183" s="20" t="s">
        <v>24</v>
      </c>
      <c r="H183" s="24">
        <v>-4.1673992964118042E-2</v>
      </c>
      <c r="I183" s="24">
        <v>-2.9296729656954498E-2</v>
      </c>
      <c r="J183" s="24">
        <v>-2.9262653558295253E-2</v>
      </c>
      <c r="K183" s="24">
        <v>8.798342755322977E-2</v>
      </c>
      <c r="L183" s="24">
        <v>0.16911496897093339</v>
      </c>
      <c r="M183" s="24">
        <v>-3.0994341916492557E-2</v>
      </c>
      <c r="N183" s="24">
        <v>0.24764781867298385</v>
      </c>
      <c r="O183" s="24">
        <v>-3.0130976685326671E-2</v>
      </c>
      <c r="P183" s="24">
        <v>0.16042543090652628</v>
      </c>
      <c r="Q183" s="24">
        <v>5.7335236678015093E-2</v>
      </c>
      <c r="R183" s="24">
        <v>-7.837840354268942E-2</v>
      </c>
      <c r="S183" s="24"/>
    </row>
  </sheetData>
  <conditionalFormatting sqref="H172:S183">
    <cfRule type="dataBar" priority="1">
      <dataBar>
        <cfvo type="min"/>
        <cfvo type="max"/>
        <color rgb="FFFFB628"/>
      </dataBar>
      <extLst>
        <ext xmlns:x14="http://schemas.microsoft.com/office/spreadsheetml/2009/9/main" uri="{B025F937-C7B1-47D3-B67F-A62EFF666E3E}">
          <x14:id>{DF7DCD3B-4DA5-4657-850F-330CA165F40E}</x14:id>
        </ext>
      </extLst>
    </cfRule>
  </conditionalFormatting>
  <pageMargins left="0.75" right="0.75" top="1" bottom="1" header="0.5" footer="0.5"/>
  <extLst>
    <ext xmlns:x14="http://schemas.microsoft.com/office/spreadsheetml/2009/9/main" uri="{78C0D931-6437-407d-A8EE-F0AAD7539E65}">
      <x14:conditionalFormattings>
        <x14:conditionalFormatting xmlns:xm="http://schemas.microsoft.com/office/excel/2006/main">
          <x14:cfRule type="dataBar" id="{DF7DCD3B-4DA5-4657-850F-330CA165F40E}">
            <x14:dataBar minLength="0" maxLength="100" border="1" negativeBarBorderColorSameAsPositive="0">
              <x14:cfvo type="autoMin"/>
              <x14:cfvo type="autoMax"/>
              <x14:borderColor rgb="FFFFB628"/>
              <x14:negativeFillColor rgb="FFFF0000"/>
              <x14:negativeBorderColor rgb="FFFF0000"/>
              <x14:axisColor rgb="FF000000"/>
            </x14:dataBar>
          </x14:cfRule>
          <xm:sqref>H172:S183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Satisfaction</vt:lpstr>
      <vt:lpstr>Location</vt:lpstr>
      <vt:lpstr>Program</vt:lpstr>
      <vt:lpstr>Box &amp; Whisker</vt:lpstr>
      <vt:lpstr>Freq</vt:lpstr>
      <vt:lpstr>data</vt:lpstr>
      <vt:lpstr>Detractors</vt:lpstr>
      <vt:lpstr>donation</vt:lpstr>
      <vt:lpstr>promoters</vt:lpstr>
      <vt:lpstr>surveys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Alaa Abduhady</cp:lastModifiedBy>
  <dcterms:created xsi:type="dcterms:W3CDTF">2024-07-28T23:31:17Z</dcterms:created>
  <dcterms:modified xsi:type="dcterms:W3CDTF">2024-08-03T23:43:53Z</dcterms:modified>
</cp:coreProperties>
</file>